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55" tabRatio="422" activeTab="0"/>
  </bookViews>
  <sheets>
    <sheet name="2025-2026" sheetId="1" r:id="rId1"/>
  </sheets>
  <definedNames>
    <definedName name="_xlnm.Print_Area" localSheetId="0">'2025-2026'!$A$1:$G$129</definedName>
  </definedNames>
  <calcPr fullCalcOnLoad="1" refMode="R1C1"/>
</workbook>
</file>

<file path=xl/sharedStrings.xml><?xml version="1.0" encoding="utf-8"?>
<sst xmlns="http://schemas.openxmlformats.org/spreadsheetml/2006/main" count="355" uniqueCount="163">
  <si>
    <t>Приложение № 7</t>
  </si>
  <si>
    <t>(тыс.руб.)</t>
  </si>
  <si>
    <t>№ п/п</t>
  </si>
  <si>
    <t xml:space="preserve">Наименование </t>
  </si>
  <si>
    <t>Код раздела, подраздела (ФКР)</t>
  </si>
  <si>
    <t>Код целевой статьи (КЦСР)</t>
  </si>
  <si>
    <t>Код вида расходов (КВР)</t>
  </si>
  <si>
    <t>Муниципальный совет внутригородского муниципального образования Санкт-Петербурга муниципальный округ Сергиевское (978)</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</si>
  <si>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</si>
  <si>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</si>
  <si>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</si>
  <si>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</si>
  <si>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
  </si>
  <si>
    <t>Глава муниципального образования</t>
  </si>
  <si>
    <t>00200 00010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</si>
  <si>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</si>
  <si>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</si>
  <si>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</si>
  <si>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</si>
  <si>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t>
  </si>
  <si>
    <t>00200 00021</t>
  </si>
  <si>
    <t>Депутаты, осуществляющие свою деятельность на постоянной основе</t>
  </si>
  <si>
    <t>Компенсация депутатам, осуществляющие свои полномочия на непостоянной основе</t>
  </si>
  <si>
    <t>00200 00022</t>
  </si>
  <si>
    <t>Аппарат представительного органа муниципального образования</t>
  </si>
  <si>
    <t>00200 00023</t>
  </si>
  <si>
    <t>Закупка товаров, работ и услуг для для обеспечения государственных (муниципальных) услуг</t>
  </si>
  <si>
    <t>Иные бюджетные ассигнования</t>
  </si>
  <si>
    <t>Другие общегосударственные вопросы</t>
  </si>
  <si>
    <t>0113</t>
  </si>
  <si>
    <t>Уплата членских взносов на осуществление деятельности Совета муниципальных образований Санкт-Петербурга и содержание его органов</t>
  </si>
  <si>
    <t>09205 00440</t>
  </si>
  <si>
    <t>Местная администрация внутригородского муниципального образования Санкт-Петербурга муниципальный округ Сергиевское (916)</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</si>
  <si>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</si>
  <si>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</si>
  <si>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Руководство и управление в сфере установленных функций органов местного самоуправления</t>
  </si>
  <si>
    <t>00200 00000</t>
  </si>
  <si>
    <t>Содержание и обеспечение деятельности главы местной администрации</t>
  </si>
  <si>
    <t>00200 00031</t>
  </si>
  <si>
    <t>Местная администрация</t>
  </si>
  <si>
    <t xml:space="preserve">Содержание и обеспечение деятельности местной администрации </t>
  </si>
  <si>
    <t>00200 00032</t>
  </si>
  <si>
    <t>Закупка товаров, работ и услуг для для обеспечения государственных (муниципальных) услуг для обеспечения государственных (муниципальных) услуг</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</si>
  <si>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</si>
  <si>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00200  G0850</t>
  </si>
  <si>
    <t>Резервные фонды</t>
  </si>
  <si>
    <t>0111</t>
  </si>
  <si>
    <t xml:space="preserve">Резервный фонд местной администрации </t>
  </si>
  <si>
    <t>07000 00060</t>
  </si>
  <si>
    <t>Расходы на исполнение государственного полномочия по составлению протоколов об административных правонарушениях за счет субвенций из бюджета Санкт-Петербурга</t>
  </si>
  <si>
    <t>09200  G0100</t>
  </si>
  <si>
    <t>Формирование архивных фондов органов местного самоуправления, муниципальных предприятий и учреждений</t>
  </si>
  <si>
    <t>09000 00070</t>
  </si>
  <si>
    <t>Муниципальная программа мероприятий, направленных на решение вопроса местного значения в области реализации мер по профилактике дорожно-транспортного травматизма на территории МО Сергиевское</t>
  </si>
  <si>
    <t>79504 00490</t>
  </si>
  <si>
    <t>Муниципальная программа мероприятий, направленных на решение вопроса местного значения по участию в деятельности по профилактике правонарушений  на территории МО Сергиевское</t>
  </si>
  <si>
    <t>79505 00510</t>
  </si>
  <si>
    <t>Муниципальная программа мероприятий, направленных на решение вопроса местного значения по участию в формах , установленных законодательством Санкт-Петербурга, в мероприятиях по профилактике незаконного потребления наркотических средств и психотропных веществ, новых потенциально опасных психоактивных веществ, наркомании в Санкт-Петербурге</t>
  </si>
  <si>
    <t>79506 00530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</si>
  <si>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</si>
  <si>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</si>
  <si>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</si>
  <si>
    <t>33000 00470</t>
  </si>
  <si>
    <t>Муниципальная программа мероприятий, направленных на решение вопроса местного значения в области  профилактики терроризма и экстремизма, а также в минимизации и (или) ликвидации последствий их проявлений.</t>
  </si>
  <si>
    <t>79501 00520</t>
  </si>
  <si>
    <t xml:space="preserve">Муниципальная программа по участию в создании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муниципального образования, социальную и культурную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</si>
  <si>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79502 00570</t>
  </si>
  <si>
    <t>Условно утвержденные расходы</t>
  </si>
  <si>
    <t>09200 00900</t>
  </si>
  <si>
    <t>Национальная безопасность и правоохранительная деятельность</t>
  </si>
  <si>
    <t>0300</t>
  </si>
  <si>
    <t>Гражданская оборона</t>
  </si>
  <si>
    <t>0309</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</si>
  <si>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</si>
  <si>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21900 00000</t>
  </si>
  <si>
    <t>21900 00090</t>
  </si>
  <si>
    <t>Защита населения и территории от чрезвычайных ситуаций природного и техногенного характера, пожарная безопасность</t>
  </si>
  <si>
    <t>0310</t>
  </si>
  <si>
    <t>Национальная экономика</t>
  </si>
  <si>
    <t>0400</t>
  </si>
  <si>
    <t>Общеэкономические вопросы</t>
  </si>
  <si>
    <t>0401</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</si>
  <si>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</si>
  <si>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51000 00100</t>
  </si>
  <si>
    <t>Муниципальная программа мероприятий, направленных на решение вопроса местного значения в области реализации мер ро профилактике дорожно-транспортного травматизма на территории МО Сергиевское</t>
  </si>
  <si>
    <t>0409</t>
  </si>
  <si>
    <t>Жилищно-коммунальное хозяйство</t>
  </si>
  <si>
    <t>0500</t>
  </si>
  <si>
    <t>Благоустройство</t>
  </si>
  <si>
    <t>0503</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</si>
  <si>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</si>
  <si>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60000 00130</t>
  </si>
  <si>
    <t>Муниципальная программа мероприятий, направленных на решение вопроса местного значения по осуществлению рнабот в сфере озеленения на территории муниципальногго образования в частисоздания (размещения), переустройства, восстановления и ремонта объектов зеленых насаждений общего пользования местного значения.</t>
  </si>
  <si>
    <t>60000 00131</t>
  </si>
  <si>
    <t>Закупка товаров, работ и услуг для обеспечения государственных (муниципальных) нужд</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</si>
  <si>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</si>
  <si>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</si>
  <si>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</si>
  <si>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</si>
  <si>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</si>
  <si>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</si>
  <si>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Образование</t>
  </si>
  <si>
    <t>0700</t>
  </si>
  <si>
    <t>Профессиональная подготовка, переподготовка и повышение квалификации</t>
  </si>
  <si>
    <t>0705</t>
  </si>
  <si>
    <t>Государственный заказ на проведение переподготовки и повышение квалификации</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</si>
  <si>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</si>
  <si>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42800 00180</t>
  </si>
  <si>
    <t>200</t>
  </si>
  <si>
    <t xml:space="preserve">Молодежная политика </t>
  </si>
  <si>
    <t>0707</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</si>
  <si>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</si>
  <si>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43101 00191</t>
  </si>
  <si>
    <t>Другие вопросы в области образования</t>
  </si>
  <si>
    <t>0709</t>
  </si>
  <si>
    <t>Культура, кинематография</t>
  </si>
  <si>
    <t>0800</t>
  </si>
  <si>
    <t>Культура</t>
  </si>
  <si>
    <t>0801</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</si>
  <si>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</si>
  <si>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45000 00200</t>
  </si>
  <si>
    <t>Другие вопросы в области  культуры, кинематографии</t>
  </si>
  <si>
    <t>0804</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</si>
  <si>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</si>
  <si>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45001 00560</t>
  </si>
  <si>
    <t>Социальная политика</t>
  </si>
  <si>
    <t>1000</t>
  </si>
  <si>
    <t xml:space="preserve">Социальное обеспечение населения </t>
  </si>
  <si>
    <t>1003</t>
  </si>
  <si>
    <t>Расходы на предоставление доплат к пенсии лицам, замещавшим муниципальные должности и должности муниципальной службы</t>
  </si>
  <si>
    <t>50500 00230</t>
  </si>
  <si>
    <t>Социальное обеспечение и иные выплаты населению</t>
  </si>
  <si>
    <t>Охрана семьи и детства</t>
  </si>
  <si>
    <t>1004</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</si>
  <si>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</si>
  <si>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51100 G0860</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</si>
  <si>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</si>
  <si>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</si>
  <si>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51100 G0870</t>
  </si>
  <si>
    <t>Социальное обеспечение и иные выплаты населению населения</t>
  </si>
  <si>
    <t>Физическая культура и спорт</t>
  </si>
  <si>
    <t>1100</t>
  </si>
  <si>
    <t>Массовый спорт</t>
  </si>
  <si>
    <t>1102</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</si>
  <si>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муниципальный округ Сергиевское</t>
  </si>
  <si>
    <t>51200 00240</t>
  </si>
  <si>
    <t>Средства массовой информации</t>
  </si>
  <si>
    <t>1200</t>
  </si>
  <si>
    <t>Периодическая печать и издательства</t>
  </si>
  <si>
    <t>1202</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</si>
  <si>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</si>
  <si>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Периодические издания, утвержденные представительными органами МО</t>
  </si>
  <si>
    <t>45700 00251</t>
  </si>
  <si>
    <t>Периодические издания, учрежденные исполнительными органами МО</t>
  </si>
  <si>
    <t>45700 00252</t>
  </si>
  <si>
    <t xml:space="preserve">                                                      Итого:</t>
  </si>
  <si>
    <t>ПРОЕКТ</t>
  </si>
  <si>
    <t xml:space="preserve">2025 г. </t>
  </si>
  <si>
    <t xml:space="preserve">2026 г.  </t>
  </si>
  <si>
    <t>Содержание  и обеспечение деятельности казенного учреждения "выставочный комплекс "музей -храм преподобного Сергия Радонежского"</t>
  </si>
  <si>
    <t>09300 00100</t>
  </si>
  <si>
    <t>к решению МС МО МО Сергиевское №___ от__.__.2023г.</t>
  </si>
  <si>
    <t>ВЕДОМСТВЕННАЯ СТРУКТУРА РАСХОДОВ БЮДЖЕТА ВНУТРИГОРОДСКОГО МУНИЦИПАЛЬНОГО ОБРАЗОВАНИЯ                                                                                              ГОРОДА ФЕДЕРАЛЬНОГО ЗНАЧЕНИЯ  МУНИЦИПАЛЬНЫЙ  ОКРУГ СЕРГИЕВСКОЕ НА 2025-2026 гг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</si>
</sst>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 #,##0_-;\-&quot;₽&quot;* #,##0_-;_-&quot;₽&quot;* &quot;-&quot;_-;_-@_-"/>
    <numFmt numFmtId="177" formatCode="_-* #,##0_-;\-* #,##0_-;_-* &quot;-&quot;_-;_-@_-"/>
    <numFmt numFmtId="178" formatCode="_-&quot;₽&quot;* #,##0.00_-;\-&quot;₽&quot;* #,##0.00_-;_-&quot;₽&quot;* &quot;-&quot;??_-;_-@_-"/>
    <numFmt numFmtId="179" formatCode="_-* #,##0.00_-;\-* #,##0.00_-;_-* &quot;-&quot;??_-;_-@_-"/>
    <numFmt numFmtId="180" formatCode="\$#,##0_);\(\$#,##0\)"/>
    <numFmt numFmtId="181" formatCode="\$#,##0_);[Red]\(\$#,##0\)"/>
    <numFmt numFmtId="182" formatCode="\$#,##0.00_);\(\$#,##0.00\)"/>
    <numFmt numFmtId="183" formatCode="\$#,##0.00_);[Red]\(\$#,##0.00\)"/>
    <numFmt numFmtId="184" formatCode="_(&quot;$&quot;* #,##0_);_(&quot;$&quot;* \(#,##0\);_(&quot;$&quot;* &quot;-&quot;_);_(@_)"/>
    <numFmt numFmtId="185" formatCode="_(* #,##0_);_(* \(#,##0\);_(* &quot;-&quot;_);_(@_)"/>
    <numFmt numFmtId="186" formatCode="_(* #,##0.00_);_(* \(#,##0.00\);_(* &quot;-&quot;??_);_(@_)"/>
    <numFmt numFmtId="187" formatCode="_(&quot;$&quot;* #,##0.00_);_(&quot;$&quot;* \(#,##0.00\);_(&quot;$&quot;* &quot;-&quot;??_);_(@_)"/>
    <numFmt numFmtId="188" formatCode="#,##0.0"/>
    <numFmt numFmtId="189" formatCode="#,##0.00_р_."/>
  </numFmts>
  <fonts count="51">
    <font>
      <sz val="10"/>
      <color indexed="8"/>
      <name val="Arial"/>
      <family val="2"/>
    </font>
    <font>
      <sz val="11"/>
      <name val="Calibri"/>
      <family val="2"/>
    </font>
    <font>
      <b/>
      <i/>
      <sz val="10"/>
      <color indexed="8"/>
      <name val="Arial"/>
      <family val="2"/>
    </font>
    <font>
      <b/>
      <sz val="10"/>
      <color indexed="8"/>
      <name val="Arial"/>
      <family val="2"/>
    </font>
    <font>
      <b/>
      <sz val="9"/>
      <color indexed="8"/>
      <name val="Calibri"/>
      <family val="2"/>
    </font>
    <font>
      <sz val="9"/>
      <color indexed="8"/>
      <name val="Arial"/>
      <family val="2"/>
    </font>
    <font>
      <sz val="9"/>
      <color indexed="8"/>
      <name val="Calibri"/>
      <family val="2"/>
    </font>
    <font>
      <b/>
      <sz val="11"/>
      <color indexed="8"/>
      <name val="Calibri"/>
      <family val="2"/>
    </font>
    <font>
      <sz val="11"/>
      <color indexed="8"/>
      <name val="Calibri"/>
      <family val="2"/>
    </font>
    <font>
      <sz val="9"/>
      <name val="Calibri"/>
      <family val="2"/>
    </font>
    <font>
      <b/>
      <sz val="10"/>
      <color indexed="8"/>
      <name val="Calibri"/>
      <family val="2"/>
    </font>
    <font>
      <sz val="10"/>
      <color indexed="8"/>
      <name val="Calibri"/>
      <family val="2"/>
    </font>
    <font>
      <b/>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1"/>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rgb="FF0000FF"/>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u val="single"/>
      <sz val="11"/>
      <color rgb="FF80008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style="medium"/>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style="medium"/>
      <right style="medium"/>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style="medium"/>
      <right>
        <color indexed="63"/>
      </right>
      <top style="thin"/>
      <bottom>
        <color indexed="63"/>
      </bottom>
    </border>
    <border>
      <left style="medium"/>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7" fontId="8" fillId="0" borderId="0" applyFont="0" applyFill="0" applyBorder="0" applyAlignment="0" applyProtection="0"/>
    <xf numFmtId="184" fontId="8"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8"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6" fontId="8" fillId="0" borderId="0" applyFont="0" applyFill="0" applyBorder="0" applyAlignment="0" applyProtection="0"/>
    <xf numFmtId="185" fontId="8" fillId="0" borderId="0" applyFont="0" applyFill="0" applyBorder="0" applyAlignment="0" applyProtection="0"/>
    <xf numFmtId="0" fontId="50" fillId="32" borderId="0" applyNumberFormat="0" applyBorder="0" applyAlignment="0" applyProtection="0"/>
  </cellStyleXfs>
  <cellXfs count="134">
    <xf numFmtId="0" fontId="0" fillId="0" borderId="0" xfId="0" applyAlignment="1">
      <alignment/>
    </xf>
    <xf numFmtId="0" fontId="0" fillId="0" borderId="0" xfId="0" applyFill="1" applyAlignment="1">
      <alignment wrapText="1"/>
    </xf>
    <xf numFmtId="49" fontId="0" fillId="0" borderId="0" xfId="0" applyNumberFormat="1" applyFill="1" applyAlignment="1">
      <alignment/>
    </xf>
    <xf numFmtId="0" fontId="0" fillId="0" borderId="0" xfId="0" applyFill="1" applyAlignment="1">
      <alignment/>
    </xf>
    <xf numFmtId="49" fontId="0" fillId="0" borderId="0" xfId="0" applyNumberFormat="1" applyFill="1" applyAlignment="1">
      <alignment horizontal="left" vertical="center" wrapText="1"/>
    </xf>
    <xf numFmtId="0" fontId="0" fillId="0" borderId="0" xfId="0" applyAlignment="1">
      <alignment/>
    </xf>
    <xf numFmtId="0" fontId="3" fillId="0" borderId="10"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13" xfId="0" applyBorder="1" applyAlignment="1">
      <alignment/>
    </xf>
    <xf numFmtId="0" fontId="7" fillId="0" borderId="14" xfId="0" applyFont="1" applyFill="1" applyBorder="1" applyAlignment="1">
      <alignment wrapText="1"/>
    </xf>
    <xf numFmtId="49" fontId="6"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188" fontId="7" fillId="0" borderId="16" xfId="0" applyNumberFormat="1" applyFont="1" applyFill="1" applyBorder="1" applyAlignment="1">
      <alignment horizontal="right" vertical="center" wrapText="1"/>
    </xf>
    <xf numFmtId="188" fontId="7" fillId="0" borderId="17" xfId="0" applyNumberFormat="1" applyFont="1" applyFill="1" applyBorder="1" applyAlignment="1">
      <alignment horizontal="right" vertical="center" wrapText="1"/>
    </xf>
    <xf numFmtId="188" fontId="7" fillId="0" borderId="0" xfId="0" applyNumberFormat="1" applyFont="1" applyFill="1" applyBorder="1" applyAlignment="1">
      <alignment horizontal="right" vertical="center"/>
    </xf>
    <xf numFmtId="0" fontId="0" fillId="0" borderId="18" xfId="0" applyBorder="1" applyAlignment="1">
      <alignment/>
    </xf>
    <xf numFmtId="0" fontId="7" fillId="0" borderId="19" xfId="0" applyFont="1" applyFill="1" applyBorder="1" applyAlignment="1">
      <alignment wrapText="1"/>
    </xf>
    <xf numFmtId="49" fontId="4" fillId="0" borderId="19" xfId="0" applyNumberFormat="1" applyFont="1" applyFill="1" applyBorder="1" applyAlignment="1">
      <alignment horizontal="center" wrapText="1"/>
    </xf>
    <xf numFmtId="49" fontId="6" fillId="0" borderId="19" xfId="0"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188" fontId="7" fillId="0" borderId="21" xfId="0" applyNumberFormat="1" applyFont="1" applyFill="1" applyBorder="1" applyAlignment="1">
      <alignment horizontal="right" vertical="center" wrapText="1"/>
    </xf>
    <xf numFmtId="188" fontId="7" fillId="0" borderId="22" xfId="0" applyNumberFormat="1" applyFont="1" applyFill="1" applyBorder="1" applyAlignment="1">
      <alignment horizontal="right" vertical="center" wrapText="1"/>
    </xf>
    <xf numFmtId="0" fontId="4" fillId="0" borderId="19" xfId="0" applyFont="1" applyFill="1" applyBorder="1" applyAlignment="1">
      <alignment wrapText="1"/>
    </xf>
    <xf numFmtId="0" fontId="4" fillId="0" borderId="20" xfId="0" applyFont="1" applyFill="1" applyBorder="1" applyAlignment="1">
      <alignment horizontal="center" wrapText="1"/>
    </xf>
    <xf numFmtId="188" fontId="7" fillId="0" borderId="21" xfId="0" applyNumberFormat="1" applyFont="1" applyFill="1" applyBorder="1" applyAlignment="1">
      <alignment wrapText="1"/>
    </xf>
    <xf numFmtId="189" fontId="7" fillId="0" borderId="0" xfId="0" applyNumberFormat="1" applyFont="1" applyFill="1" applyBorder="1" applyAlignment="1">
      <alignment wrapText="1"/>
    </xf>
    <xf numFmtId="2" fontId="0" fillId="0" borderId="0" xfId="0" applyNumberFormat="1" applyFill="1" applyBorder="1" applyAlignment="1">
      <alignment/>
    </xf>
    <xf numFmtId="0" fontId="6" fillId="0" borderId="19" xfId="0" applyFont="1" applyFill="1" applyBorder="1" applyAlignment="1">
      <alignment wrapText="1"/>
    </xf>
    <xf numFmtId="49" fontId="6" fillId="0" borderId="19" xfId="0" applyNumberFormat="1" applyFont="1" applyFill="1" applyBorder="1" applyAlignment="1">
      <alignment horizontal="center" wrapText="1"/>
    </xf>
    <xf numFmtId="0" fontId="6" fillId="0" borderId="20" xfId="0" applyFont="1" applyFill="1" applyBorder="1" applyAlignment="1">
      <alignment horizontal="center" wrapText="1"/>
    </xf>
    <xf numFmtId="188" fontId="7" fillId="0" borderId="22" xfId="0" applyNumberFormat="1" applyFont="1" applyFill="1" applyBorder="1" applyAlignment="1">
      <alignment wrapText="1"/>
    </xf>
    <xf numFmtId="189" fontId="8" fillId="0" borderId="0" xfId="0" applyNumberFormat="1" applyFont="1" applyFill="1" applyBorder="1" applyAlignment="1">
      <alignment wrapText="1"/>
    </xf>
    <xf numFmtId="0" fontId="4" fillId="0" borderId="23" xfId="0" applyFont="1" applyFill="1" applyBorder="1" applyAlignment="1">
      <alignment wrapText="1"/>
    </xf>
    <xf numFmtId="0" fontId="7" fillId="0" borderId="19" xfId="0" applyFont="1" applyFill="1" applyBorder="1" applyAlignment="1">
      <alignment horizontal="left" vertical="center" wrapText="1"/>
    </xf>
    <xf numFmtId="2" fontId="3" fillId="0" borderId="0" xfId="0" applyNumberFormat="1" applyFont="1" applyFill="1" applyBorder="1" applyAlignment="1">
      <alignment/>
    </xf>
    <xf numFmtId="0" fontId="7" fillId="0" borderId="23" xfId="0" applyFont="1" applyFill="1" applyBorder="1" applyAlignment="1">
      <alignment wrapText="1"/>
    </xf>
    <xf numFmtId="0" fontId="6" fillId="0" borderId="23" xfId="0" applyFont="1" applyFill="1" applyBorder="1" applyAlignment="1">
      <alignment wrapText="1"/>
    </xf>
    <xf numFmtId="188" fontId="10" fillId="33" borderId="21" xfId="0" applyNumberFormat="1" applyFont="1" applyFill="1" applyBorder="1" applyAlignment="1">
      <alignment wrapText="1"/>
    </xf>
    <xf numFmtId="188" fontId="11" fillId="33" borderId="21" xfId="0" applyNumberFormat="1" applyFont="1" applyFill="1" applyBorder="1" applyAlignment="1">
      <alignment wrapText="1"/>
    </xf>
    <xf numFmtId="2" fontId="0" fillId="0" borderId="0" xfId="0" applyNumberFormat="1" applyFont="1" applyFill="1" applyBorder="1" applyAlignment="1">
      <alignment/>
    </xf>
    <xf numFmtId="188" fontId="7" fillId="33" borderId="21" xfId="0" applyNumberFormat="1" applyFont="1" applyFill="1" applyBorder="1" applyAlignment="1">
      <alignment wrapText="1"/>
    </xf>
    <xf numFmtId="188" fontId="11" fillId="33" borderId="21" xfId="0" applyNumberFormat="1" applyFont="1" applyFill="1" applyBorder="1" applyAlignment="1">
      <alignment horizontal="right" wrapText="1"/>
    </xf>
    <xf numFmtId="188" fontId="8" fillId="33" borderId="22" xfId="0" applyNumberFormat="1" applyFont="1" applyFill="1" applyBorder="1" applyAlignment="1">
      <alignment wrapText="1"/>
    </xf>
    <xf numFmtId="188" fontId="7" fillId="33" borderId="22" xfId="0" applyNumberFormat="1" applyFont="1" applyFill="1" applyBorder="1" applyAlignment="1">
      <alignment wrapText="1"/>
    </xf>
    <xf numFmtId="189" fontId="0" fillId="0" borderId="0" xfId="0" applyNumberFormat="1" applyFill="1" applyBorder="1" applyAlignment="1">
      <alignment horizontal="right" wrapText="1"/>
    </xf>
    <xf numFmtId="189" fontId="0" fillId="0" borderId="0" xfId="0" applyNumberFormat="1" applyFill="1" applyBorder="1" applyAlignment="1">
      <alignment wrapText="1"/>
    </xf>
    <xf numFmtId="0" fontId="4" fillId="33" borderId="23" xfId="0" applyFont="1" applyFill="1" applyBorder="1" applyAlignment="1">
      <alignment wrapText="1"/>
    </xf>
    <xf numFmtId="49" fontId="4" fillId="33" borderId="19" xfId="0" applyNumberFormat="1" applyFont="1" applyFill="1" applyBorder="1" applyAlignment="1">
      <alignment horizontal="center" wrapText="1"/>
    </xf>
    <xf numFmtId="0" fontId="4" fillId="33" borderId="20" xfId="0" applyFont="1" applyFill="1" applyBorder="1" applyAlignment="1">
      <alignment horizontal="center" wrapText="1"/>
    </xf>
    <xf numFmtId="188" fontId="30" fillId="33" borderId="21" xfId="0" applyNumberFormat="1" applyFont="1" applyFill="1" applyBorder="1" applyAlignment="1">
      <alignment wrapText="1"/>
    </xf>
    <xf numFmtId="188" fontId="30" fillId="33" borderId="22" xfId="0" applyNumberFormat="1" applyFont="1" applyFill="1" applyBorder="1" applyAlignment="1">
      <alignment wrapText="1"/>
    </xf>
    <xf numFmtId="0" fontId="6" fillId="33" borderId="19" xfId="0" applyFont="1" applyFill="1" applyBorder="1" applyAlignment="1">
      <alignment wrapText="1"/>
    </xf>
    <xf numFmtId="49" fontId="6" fillId="33" borderId="19" xfId="0" applyNumberFormat="1" applyFont="1" applyFill="1" applyBorder="1" applyAlignment="1">
      <alignment horizontal="center" wrapText="1"/>
    </xf>
    <xf numFmtId="0" fontId="6" fillId="33" borderId="20" xfId="0" applyFont="1" applyFill="1" applyBorder="1" applyAlignment="1">
      <alignment horizontal="center" wrapText="1"/>
    </xf>
    <xf numFmtId="188" fontId="11" fillId="33" borderId="22" xfId="0" applyNumberFormat="1" applyFont="1" applyFill="1" applyBorder="1" applyAlignment="1">
      <alignment wrapText="1"/>
    </xf>
    <xf numFmtId="0" fontId="4" fillId="0" borderId="23" xfId="0" applyFont="1" applyFill="1" applyBorder="1" applyAlignment="1">
      <alignment vertical="center" wrapText="1"/>
    </xf>
    <xf numFmtId="2" fontId="8" fillId="0" borderId="0" xfId="0" applyNumberFormat="1" applyFont="1" applyFill="1" applyBorder="1" applyAlignment="1">
      <alignment wrapText="1"/>
    </xf>
    <xf numFmtId="188" fontId="8" fillId="33" borderId="21" xfId="0" applyNumberFormat="1" applyFont="1" applyFill="1" applyBorder="1" applyAlignment="1">
      <alignment wrapText="1"/>
    </xf>
    <xf numFmtId="0" fontId="9" fillId="0" borderId="19" xfId="0" applyFont="1" applyFill="1" applyBorder="1" applyAlignment="1">
      <alignment wrapText="1"/>
    </xf>
    <xf numFmtId="49" fontId="9" fillId="0" borderId="19" xfId="0" applyNumberFormat="1" applyFont="1" applyFill="1" applyBorder="1" applyAlignment="1">
      <alignment horizontal="center" wrapText="1"/>
    </xf>
    <xf numFmtId="0" fontId="9" fillId="0" borderId="20" xfId="0" applyFont="1" applyFill="1" applyBorder="1" applyAlignment="1">
      <alignment horizontal="center" wrapText="1"/>
    </xf>
    <xf numFmtId="4" fontId="0" fillId="0" borderId="0" xfId="0" applyNumberFormat="1" applyAlignment="1">
      <alignment/>
    </xf>
    <xf numFmtId="189" fontId="0" fillId="0" borderId="0" xfId="0" applyNumberFormat="1" applyAlignment="1">
      <alignment/>
    </xf>
    <xf numFmtId="188" fontId="0" fillId="0" borderId="0" xfId="0" applyNumberFormat="1" applyAlignment="1">
      <alignment/>
    </xf>
    <xf numFmtId="4" fontId="0" fillId="0" borderId="0" xfId="0" applyNumberFormat="1" applyBorder="1" applyAlignment="1">
      <alignment/>
    </xf>
    <xf numFmtId="0" fontId="0" fillId="0" borderId="0" xfId="0" applyBorder="1" applyAlignment="1">
      <alignment/>
    </xf>
    <xf numFmtId="4" fontId="6" fillId="0" borderId="0" xfId="0" applyNumberFormat="1" applyFont="1" applyFill="1" applyBorder="1" applyAlignment="1">
      <alignment horizontal="center" vertical="center"/>
    </xf>
    <xf numFmtId="4" fontId="6" fillId="0" borderId="0" xfId="0" applyNumberFormat="1" applyFont="1" applyBorder="1" applyAlignment="1">
      <alignment horizontal="center" vertical="center"/>
    </xf>
    <xf numFmtId="188" fontId="10" fillId="33" borderId="22" xfId="0" applyNumberFormat="1" applyFont="1" applyFill="1" applyBorder="1" applyAlignment="1">
      <alignment wrapText="1"/>
    </xf>
    <xf numFmtId="0" fontId="4" fillId="33" borderId="23" xfId="0" applyFont="1" applyFill="1" applyBorder="1" applyAlignment="1">
      <alignment vertical="center" wrapText="1"/>
    </xf>
    <xf numFmtId="0" fontId="10" fillId="0" borderId="19" xfId="0" applyFont="1" applyFill="1" applyBorder="1" applyAlignment="1">
      <alignment wrapText="1"/>
    </xf>
    <xf numFmtId="49" fontId="4" fillId="0" borderId="19" xfId="0" applyNumberFormat="1" applyFont="1" applyFill="1" applyBorder="1" applyAlignment="1">
      <alignment wrapText="1"/>
    </xf>
    <xf numFmtId="0" fontId="4" fillId="0" borderId="19" xfId="0" applyFont="1" applyFill="1" applyBorder="1" applyAlignment="1">
      <alignment vertical="center" wrapText="1"/>
    </xf>
    <xf numFmtId="0" fontId="4" fillId="33" borderId="19" xfId="0" applyFont="1" applyFill="1" applyBorder="1" applyAlignment="1">
      <alignment wrapText="1"/>
    </xf>
    <xf numFmtId="49" fontId="4" fillId="0" borderId="14" xfId="0" applyNumberFormat="1" applyFont="1" applyFill="1" applyBorder="1" applyAlignment="1">
      <alignment horizontal="center" wrapText="1"/>
    </xf>
    <xf numFmtId="188" fontId="10" fillId="33" borderId="21" xfId="0" applyNumberFormat="1" applyFont="1" applyFill="1" applyBorder="1" applyAlignment="1">
      <alignment horizontal="right" wrapText="1"/>
    </xf>
    <xf numFmtId="188" fontId="10" fillId="33" borderId="22" xfId="0" applyNumberFormat="1" applyFont="1" applyFill="1" applyBorder="1" applyAlignment="1">
      <alignment horizontal="right" wrapText="1"/>
    </xf>
    <xf numFmtId="49" fontId="4" fillId="0" borderId="20" xfId="0" applyNumberFormat="1" applyFont="1" applyFill="1" applyBorder="1" applyAlignment="1">
      <alignment horizontal="center" wrapText="1"/>
    </xf>
    <xf numFmtId="0" fontId="4" fillId="0" borderId="24" xfId="0" applyFont="1" applyFill="1" applyBorder="1" applyAlignment="1">
      <alignment wrapText="1"/>
    </xf>
    <xf numFmtId="49" fontId="6" fillId="0" borderId="20" xfId="0" applyNumberFormat="1" applyFont="1" applyFill="1" applyBorder="1" applyAlignment="1">
      <alignment horizontal="center" wrapText="1"/>
    </xf>
    <xf numFmtId="188" fontId="11" fillId="33" borderId="22" xfId="0" applyNumberFormat="1" applyFont="1" applyFill="1" applyBorder="1" applyAlignment="1">
      <alignment horizontal="right" wrapText="1"/>
    </xf>
    <xf numFmtId="0" fontId="4" fillId="0" borderId="25" xfId="0" applyFont="1" applyFill="1" applyBorder="1" applyAlignment="1">
      <alignment vertical="center" wrapText="1"/>
    </xf>
    <xf numFmtId="189" fontId="3" fillId="0" borderId="0" xfId="0" applyNumberFormat="1" applyFont="1" applyFill="1" applyBorder="1" applyAlignment="1">
      <alignment horizontal="right" wrapText="1"/>
    </xf>
    <xf numFmtId="188" fontId="8" fillId="33" borderId="22" xfId="0" applyNumberFormat="1" applyFont="1" applyFill="1" applyBorder="1" applyAlignment="1">
      <alignment wrapText="1"/>
    </xf>
    <xf numFmtId="0" fontId="10" fillId="0" borderId="23" xfId="0" applyFont="1" applyFill="1" applyBorder="1" applyAlignment="1">
      <alignment wrapText="1"/>
    </xf>
    <xf numFmtId="0" fontId="11" fillId="0" borderId="23" xfId="0" applyFont="1" applyFill="1" applyBorder="1" applyAlignment="1">
      <alignment wrapText="1"/>
    </xf>
    <xf numFmtId="0" fontId="4" fillId="0" borderId="14" xfId="0" applyFont="1" applyFill="1" applyBorder="1" applyAlignment="1">
      <alignment vertical="center" wrapText="1"/>
    </xf>
    <xf numFmtId="0" fontId="4" fillId="0" borderId="24" xfId="0" applyFont="1" applyFill="1" applyBorder="1" applyAlignment="1">
      <alignment vertical="center" wrapText="1"/>
    </xf>
    <xf numFmtId="0" fontId="12" fillId="0" borderId="19" xfId="0" applyFont="1" applyFill="1" applyBorder="1" applyAlignment="1">
      <alignment wrapText="1"/>
    </xf>
    <xf numFmtId="0" fontId="4" fillId="0" borderId="19" xfId="0" applyFont="1" applyFill="1" applyBorder="1" applyAlignment="1">
      <alignment horizontal="center" wrapText="1"/>
    </xf>
    <xf numFmtId="2" fontId="0" fillId="0" borderId="26" xfId="0" applyNumberFormat="1" applyFill="1" applyBorder="1" applyAlignment="1">
      <alignment/>
    </xf>
    <xf numFmtId="0" fontId="6" fillId="0" borderId="19" xfId="0" applyFont="1" applyFill="1" applyBorder="1" applyAlignment="1">
      <alignment horizontal="center" wrapText="1"/>
    </xf>
    <xf numFmtId="4" fontId="6" fillId="0" borderId="26" xfId="0" applyNumberFormat="1" applyFont="1" applyBorder="1" applyAlignment="1">
      <alignment horizontal="center" vertical="center"/>
    </xf>
    <xf numFmtId="2" fontId="8" fillId="0" borderId="26" xfId="0" applyNumberFormat="1" applyFont="1" applyFill="1" applyBorder="1" applyAlignment="1">
      <alignment wrapText="1"/>
    </xf>
    <xf numFmtId="2" fontId="7" fillId="0" borderId="0" xfId="0" applyNumberFormat="1" applyFont="1" applyFill="1" applyBorder="1" applyAlignment="1">
      <alignment wrapText="1"/>
    </xf>
    <xf numFmtId="0" fontId="4" fillId="0" borderId="0" xfId="0" applyFont="1" applyFill="1" applyBorder="1" applyAlignment="1">
      <alignment vertical="center" wrapText="1"/>
    </xf>
    <xf numFmtId="4" fontId="0" fillId="0" borderId="0" xfId="0" applyNumberFormat="1" applyFill="1" applyAlignment="1">
      <alignment/>
    </xf>
    <xf numFmtId="0" fontId="11" fillId="0" borderId="0" xfId="0" applyFont="1" applyFill="1" applyAlignment="1">
      <alignment/>
    </xf>
    <xf numFmtId="0" fontId="10" fillId="0" borderId="0" xfId="0" applyFont="1" applyFill="1" applyAlignment="1">
      <alignment horizont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188" fontId="10" fillId="0" borderId="22" xfId="0" applyNumberFormat="1" applyFont="1" applyFill="1" applyBorder="1" applyAlignment="1">
      <alignment/>
    </xf>
    <xf numFmtId="188" fontId="11" fillId="33" borderId="22" xfId="0" applyNumberFormat="1" applyFont="1" applyFill="1" applyBorder="1" applyAlignment="1">
      <alignment/>
    </xf>
    <xf numFmtId="188" fontId="10" fillId="33" borderId="22" xfId="0" applyNumberFormat="1" applyFont="1" applyFill="1" applyBorder="1" applyAlignment="1">
      <alignment/>
    </xf>
    <xf numFmtId="188" fontId="1" fillId="33" borderId="21" xfId="0" applyNumberFormat="1" applyFont="1" applyFill="1" applyBorder="1" applyAlignment="1">
      <alignment wrapText="1"/>
    </xf>
    <xf numFmtId="188" fontId="1" fillId="33" borderId="22" xfId="0" applyNumberFormat="1" applyFont="1" applyFill="1" applyBorder="1" applyAlignment="1">
      <alignment wrapText="1"/>
    </xf>
    <xf numFmtId="188" fontId="10" fillId="33" borderId="21" xfId="0" applyNumberFormat="1" applyFont="1" applyFill="1" applyBorder="1" applyAlignment="1">
      <alignment/>
    </xf>
    <xf numFmtId="4" fontId="11" fillId="0" borderId="0" xfId="0" applyNumberFormat="1" applyFont="1" applyFill="1" applyAlignment="1">
      <alignment/>
    </xf>
    <xf numFmtId="188" fontId="11" fillId="0" borderId="0" xfId="0" applyNumberFormat="1" applyFont="1" applyFill="1" applyAlignment="1">
      <alignment/>
    </xf>
    <xf numFmtId="0" fontId="0" fillId="0" borderId="18" xfId="0" applyFill="1" applyBorder="1" applyAlignment="1">
      <alignment/>
    </xf>
    <xf numFmtId="0" fontId="4" fillId="0" borderId="19" xfId="0" applyFont="1" applyFill="1" applyBorder="1" applyAlignment="1">
      <alignment horizontal="left" wrapText="1"/>
    </xf>
    <xf numFmtId="0" fontId="6" fillId="0" borderId="19" xfId="0" applyFont="1" applyFill="1" applyBorder="1" applyAlignment="1">
      <alignment horizontal="left" wrapText="1"/>
    </xf>
    <xf numFmtId="4" fontId="10" fillId="33" borderId="29" xfId="0" applyNumberFormat="1" applyFont="1" applyFill="1" applyBorder="1" applyAlignment="1">
      <alignment wrapText="1"/>
    </xf>
    <xf numFmtId="0" fontId="2" fillId="0" borderId="0" xfId="0" applyFont="1" applyAlignment="1">
      <alignment horizontal="left"/>
    </xf>
    <xf numFmtId="0" fontId="0" fillId="0" borderId="0" xfId="0" applyFont="1" applyFill="1" applyAlignment="1">
      <alignment horizontal="right" vertical="center" wrapText="1"/>
    </xf>
    <xf numFmtId="0" fontId="0" fillId="0" borderId="0" xfId="0" applyAlignment="1">
      <alignment horizontal="right"/>
    </xf>
    <xf numFmtId="0" fontId="0" fillId="0" borderId="0" xfId="0" applyFont="1" applyAlignment="1">
      <alignment horizontal="right" wrapText="1"/>
    </xf>
    <xf numFmtId="0" fontId="3" fillId="0" borderId="0" xfId="0" applyFont="1" applyAlignment="1">
      <alignment horizontal="center" wrapText="1"/>
    </xf>
    <xf numFmtId="0" fontId="0" fillId="0" borderId="0" xfId="0" applyAlignment="1">
      <alignment/>
    </xf>
    <xf numFmtId="0" fontId="7" fillId="0" borderId="27" xfId="0" applyFont="1" applyFill="1" applyBorder="1" applyAlignment="1">
      <alignment horizontal="center" wrapText="1"/>
    </xf>
    <xf numFmtId="0" fontId="7" fillId="0" borderId="30" xfId="0" applyFont="1" applyFill="1" applyBorder="1" applyAlignment="1">
      <alignment horizontal="center" wrapText="1"/>
    </xf>
    <xf numFmtId="188" fontId="7" fillId="33" borderId="22" xfId="0" applyNumberFormat="1" applyFont="1" applyFill="1" applyBorder="1" applyAlignment="1">
      <alignment/>
    </xf>
    <xf numFmtId="188" fontId="31" fillId="33" borderId="21" xfId="0" applyNumberFormat="1" applyFont="1" applyFill="1" applyBorder="1" applyAlignment="1">
      <alignment wrapText="1"/>
    </xf>
    <xf numFmtId="188" fontId="31" fillId="33" borderId="22" xfId="0" applyNumberFormat="1" applyFont="1" applyFill="1" applyBorder="1" applyAlignment="1">
      <alignment wrapText="1"/>
    </xf>
    <xf numFmtId="4" fontId="11" fillId="33" borderId="29" xfId="0" applyNumberFormat="1" applyFont="1" applyFill="1" applyBorder="1" applyAlignment="1">
      <alignment wrapText="1"/>
    </xf>
    <xf numFmtId="188" fontId="31" fillId="33" borderId="22" xfId="0" applyNumberFormat="1" applyFont="1" applyFill="1" applyBorder="1" applyAlignment="1">
      <alignment/>
    </xf>
    <xf numFmtId="188" fontId="6" fillId="33" borderId="21" xfId="0" applyNumberFormat="1" applyFont="1" applyFill="1" applyBorder="1" applyAlignment="1">
      <alignment vertical="center"/>
    </xf>
    <xf numFmtId="188" fontId="6" fillId="33" borderId="22" xfId="0" applyNumberFormat="1" applyFont="1" applyFill="1" applyBorder="1" applyAlignment="1">
      <alignment vertical="center"/>
    </xf>
    <xf numFmtId="188" fontId="11" fillId="33" borderId="31" xfId="0" applyNumberFormat="1" applyFont="1" applyFill="1" applyBorder="1" applyAlignment="1">
      <alignment wrapText="1"/>
    </xf>
    <xf numFmtId="188" fontId="11" fillId="33" borderId="32" xfId="0" applyNumberFormat="1" applyFont="1" applyFill="1" applyBorder="1" applyAlignment="1">
      <alignment/>
    </xf>
    <xf numFmtId="188" fontId="7" fillId="33" borderId="28" xfId="0" applyNumberFormat="1"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7"/>
  <sheetViews>
    <sheetView tabSelected="1" workbookViewId="0" topLeftCell="A1">
      <selection activeCell="B8" sqref="B8"/>
    </sheetView>
  </sheetViews>
  <sheetFormatPr defaultColWidth="9.140625" defaultRowHeight="12.75"/>
  <cols>
    <col min="1" max="1" width="4.8515625" style="0" customWidth="1"/>
    <col min="2" max="2" width="98.57421875" style="1" customWidth="1"/>
    <col min="3" max="3" width="11.421875" style="2" customWidth="1"/>
    <col min="4" max="4" width="16.421875" style="2" customWidth="1"/>
    <col min="5" max="5" width="9.7109375" style="3" customWidth="1"/>
    <col min="6" max="6" width="14.28125" style="100" customWidth="1"/>
    <col min="7" max="7" width="15.57421875" style="100" customWidth="1"/>
    <col min="8" max="8" width="12.57421875" style="0" customWidth="1"/>
    <col min="10" max="10" width="10.7109375" style="0" bestFit="1" customWidth="1"/>
  </cols>
  <sheetData>
    <row r="1" spans="1:8" ht="12.75" customHeight="1">
      <c r="A1" s="116"/>
      <c r="B1" s="116"/>
      <c r="C1" s="4"/>
      <c r="D1" s="117" t="s">
        <v>0</v>
      </c>
      <c r="E1" s="118"/>
      <c r="F1" s="118"/>
      <c r="G1" s="118"/>
      <c r="H1" s="5"/>
    </row>
    <row r="2" spans="2:8" ht="16.5" customHeight="1">
      <c r="B2" s="1" t="s">
        <v>156</v>
      </c>
      <c r="C2" s="119" t="s">
        <v>161</v>
      </c>
      <c r="D2" s="118"/>
      <c r="E2" s="118"/>
      <c r="F2" s="118"/>
      <c r="G2" s="118"/>
      <c r="H2" s="5"/>
    </row>
    <row r="3" spans="2:10" ht="40.5" customHeight="1">
      <c r="B3" s="120" t="s">
        <v>162</v>
      </c>
      <c r="C3" s="120"/>
      <c r="D3" s="120"/>
      <c r="E3" s="120"/>
      <c r="F3" s="120"/>
      <c r="G3" s="120"/>
      <c r="H3" s="120"/>
      <c r="I3" s="121"/>
      <c r="J3" s="121"/>
    </row>
    <row r="4" ht="12.75">
      <c r="G4" s="101" t="s">
        <v>1</v>
      </c>
    </row>
    <row r="5" spans="1:8" ht="63.75" customHeight="1">
      <c r="A5" s="6" t="s">
        <v>2</v>
      </c>
      <c r="B5" s="7" t="s">
        <v>3</v>
      </c>
      <c r="C5" s="8" t="s">
        <v>4</v>
      </c>
      <c r="D5" s="8" t="s">
        <v>5</v>
      </c>
      <c r="E5" s="9" t="s">
        <v>6</v>
      </c>
      <c r="F5" s="102" t="s">
        <v>157</v>
      </c>
      <c r="G5" s="103" t="s">
        <v>158</v>
      </c>
      <c r="H5" s="10"/>
    </row>
    <row r="6" spans="1:10" ht="30">
      <c r="A6" s="11">
        <v>1</v>
      </c>
      <c r="B6" s="12" t="s">
        <v>7</v>
      </c>
      <c r="C6" s="13"/>
      <c r="D6" s="13"/>
      <c r="E6" s="14"/>
      <c r="F6" s="15">
        <f>F7</f>
        <v>9190.5</v>
      </c>
      <c r="G6" s="16">
        <f>G7</f>
        <v>9635.14</v>
      </c>
      <c r="H6" s="17"/>
      <c r="I6" s="64"/>
      <c r="J6" s="64"/>
    </row>
    <row r="7" spans="1:10" ht="15">
      <c r="A7" s="18">
        <f>A6+1</f>
        <v>2</v>
      </c>
      <c r="B7" s="19" t="s">
        <v>8</v>
      </c>
      <c r="C7" s="20" t="s">
        <v>9</v>
      </c>
      <c r="D7" s="21"/>
      <c r="E7" s="22"/>
      <c r="F7" s="23">
        <f>F8+F12+F24</f>
        <v>9190.5</v>
      </c>
      <c r="G7" s="24">
        <f>G8+G12+G24</f>
        <v>9635.14</v>
      </c>
      <c r="H7" s="17"/>
      <c r="J7" s="65"/>
    </row>
    <row r="8" spans="1:10" ht="15">
      <c r="A8" s="18">
        <f aca="true" t="shared" si="0" ref="A8:A81">A7+1</f>
        <v>3</v>
      </c>
      <c r="B8" s="25" t="s">
        <v>10</v>
      </c>
      <c r="C8" s="20" t="s">
        <v>11</v>
      </c>
      <c r="D8" s="20" t="s">
        <v>12</v>
      </c>
      <c r="E8" s="26"/>
      <c r="F8" s="27">
        <f>F9</f>
        <v>1960.2</v>
      </c>
      <c r="G8" s="33">
        <f>G9</f>
        <v>2038.3999999999999</v>
      </c>
      <c r="H8" s="28"/>
      <c r="I8" s="64"/>
      <c r="J8" s="64"/>
    </row>
    <row r="9" spans="1:8" ht="15">
      <c r="A9" s="18">
        <f t="shared" si="0"/>
        <v>4</v>
      </c>
      <c r="B9" s="25" t="s">
        <v>13</v>
      </c>
      <c r="C9" s="20" t="s">
        <v>11</v>
      </c>
      <c r="D9" s="20" t="s">
        <v>14</v>
      </c>
      <c r="E9" s="26"/>
      <c r="F9" s="27">
        <f>F10+F11</f>
        <v>1960.2</v>
      </c>
      <c r="G9" s="104">
        <f>G10+G11</f>
        <v>2038.3999999999999</v>
      </c>
      <c r="H9" s="29"/>
    </row>
    <row r="10" spans="1:10" ht="24">
      <c r="A10" s="18">
        <f t="shared" si="0"/>
        <v>5</v>
      </c>
      <c r="B10" s="30" t="s">
        <v>15</v>
      </c>
      <c r="C10" s="31" t="s">
        <v>11</v>
      </c>
      <c r="D10" s="31" t="s">
        <v>14</v>
      </c>
      <c r="E10" s="32">
        <v>100</v>
      </c>
      <c r="F10" s="41">
        <v>1937.8</v>
      </c>
      <c r="G10" s="105">
        <v>2015.1</v>
      </c>
      <c r="H10" s="29"/>
      <c r="I10" s="66"/>
      <c r="J10" s="66"/>
    </row>
    <row r="11" spans="1:10" ht="12.75">
      <c r="A11" s="18">
        <f t="shared" si="0"/>
        <v>6</v>
      </c>
      <c r="B11" s="30" t="s">
        <v>16</v>
      </c>
      <c r="C11" s="31" t="s">
        <v>11</v>
      </c>
      <c r="D11" s="31" t="s">
        <v>14</v>
      </c>
      <c r="E11" s="32">
        <v>200</v>
      </c>
      <c r="F11" s="41">
        <v>22.4</v>
      </c>
      <c r="G11" s="105">
        <v>23.3</v>
      </c>
      <c r="H11" s="29"/>
      <c r="I11" s="66"/>
      <c r="J11" s="66"/>
    </row>
    <row r="12" spans="1:10" ht="24.75">
      <c r="A12" s="18">
        <f t="shared" si="0"/>
        <v>7</v>
      </c>
      <c r="B12" s="25" t="s">
        <v>17</v>
      </c>
      <c r="C12" s="20" t="s">
        <v>18</v>
      </c>
      <c r="D12" s="20" t="s">
        <v>12</v>
      </c>
      <c r="E12" s="26"/>
      <c r="F12" s="43">
        <f>F13+F16+F18</f>
        <v>7098.299999999999</v>
      </c>
      <c r="G12" s="46">
        <f>G13+G16+G18</f>
        <v>7464.74</v>
      </c>
      <c r="H12" s="28"/>
      <c r="I12" s="66"/>
      <c r="J12" s="66"/>
    </row>
    <row r="13" spans="1:8" ht="15">
      <c r="A13" s="18">
        <f t="shared" si="0"/>
        <v>8</v>
      </c>
      <c r="B13" s="25" t="s">
        <v>19</v>
      </c>
      <c r="C13" s="20" t="s">
        <v>18</v>
      </c>
      <c r="D13" s="20" t="s">
        <v>20</v>
      </c>
      <c r="E13" s="26"/>
      <c r="F13" s="60">
        <f>F14</f>
        <v>1627.7</v>
      </c>
      <c r="G13" s="86">
        <f>G14</f>
        <v>1692.7</v>
      </c>
      <c r="H13" s="28"/>
    </row>
    <row r="14" spans="1:10" ht="15">
      <c r="A14" s="18">
        <f t="shared" si="0"/>
        <v>9</v>
      </c>
      <c r="B14" s="25" t="s">
        <v>21</v>
      </c>
      <c r="C14" s="20" t="s">
        <v>18</v>
      </c>
      <c r="D14" s="20" t="s">
        <v>20</v>
      </c>
      <c r="E14" s="26"/>
      <c r="F14" s="60">
        <f>F15</f>
        <v>1627.7</v>
      </c>
      <c r="G14" s="86">
        <f>G15</f>
        <v>1692.7</v>
      </c>
      <c r="H14" s="28"/>
      <c r="I14" s="66"/>
      <c r="J14" s="66"/>
    </row>
    <row r="15" spans="1:10" ht="24">
      <c r="A15" s="18">
        <f t="shared" si="0"/>
        <v>10</v>
      </c>
      <c r="B15" s="30" t="s">
        <v>15</v>
      </c>
      <c r="C15" s="31" t="s">
        <v>18</v>
      </c>
      <c r="D15" s="31" t="s">
        <v>20</v>
      </c>
      <c r="E15" s="32">
        <v>100</v>
      </c>
      <c r="F15" s="41">
        <v>1627.7</v>
      </c>
      <c r="G15" s="105">
        <v>1692.7</v>
      </c>
      <c r="H15" s="29"/>
      <c r="J15" s="29"/>
    </row>
    <row r="16" spans="1:8" ht="15">
      <c r="A16" s="18">
        <f t="shared" si="0"/>
        <v>11</v>
      </c>
      <c r="B16" s="25" t="s">
        <v>22</v>
      </c>
      <c r="C16" s="20" t="s">
        <v>18</v>
      </c>
      <c r="D16" s="20" t="s">
        <v>23</v>
      </c>
      <c r="E16" s="26"/>
      <c r="F16" s="43">
        <f>F17</f>
        <v>324.8</v>
      </c>
      <c r="G16" s="124">
        <f>G17</f>
        <v>337.7</v>
      </c>
      <c r="H16" s="29"/>
    </row>
    <row r="17" spans="1:8" ht="24">
      <c r="A17" s="18">
        <f t="shared" si="0"/>
        <v>12</v>
      </c>
      <c r="B17" s="30" t="s">
        <v>15</v>
      </c>
      <c r="C17" s="31" t="s">
        <v>18</v>
      </c>
      <c r="D17" s="31" t="s">
        <v>23</v>
      </c>
      <c r="E17" s="32">
        <v>100</v>
      </c>
      <c r="F17" s="41">
        <v>324.8</v>
      </c>
      <c r="G17" s="105">
        <v>337.7</v>
      </c>
      <c r="H17" s="29"/>
    </row>
    <row r="18" spans="1:10" ht="15">
      <c r="A18" s="18">
        <f t="shared" si="0"/>
        <v>13</v>
      </c>
      <c r="B18" s="25" t="s">
        <v>24</v>
      </c>
      <c r="C18" s="20" t="s">
        <v>18</v>
      </c>
      <c r="D18" s="20" t="s">
        <v>25</v>
      </c>
      <c r="E18" s="26"/>
      <c r="F18" s="43">
        <f>F19+F20+F21</f>
        <v>5145.799999999999</v>
      </c>
      <c r="G18" s="46">
        <f>G19+G20+G21</f>
        <v>5434.34</v>
      </c>
      <c r="H18" s="34"/>
      <c r="I18" s="66"/>
      <c r="J18" s="66"/>
    </row>
    <row r="19" spans="1:10" ht="24">
      <c r="A19" s="18">
        <f t="shared" si="0"/>
        <v>14</v>
      </c>
      <c r="B19" s="30" t="s">
        <v>15</v>
      </c>
      <c r="C19" s="31" t="s">
        <v>18</v>
      </c>
      <c r="D19" s="31" t="s">
        <v>25</v>
      </c>
      <c r="E19" s="32">
        <v>100</v>
      </c>
      <c r="F19" s="41">
        <f>3333+367.1</f>
        <v>3700.1</v>
      </c>
      <c r="G19" s="105">
        <f>3466+367.2</f>
        <v>3833.2</v>
      </c>
      <c r="H19" s="29"/>
      <c r="I19" s="66"/>
      <c r="J19" s="66"/>
    </row>
    <row r="20" spans="1:8" ht="23.25" customHeight="1">
      <c r="A20" s="18">
        <f t="shared" si="0"/>
        <v>15</v>
      </c>
      <c r="B20" s="30" t="s">
        <v>26</v>
      </c>
      <c r="C20" s="31" t="s">
        <v>18</v>
      </c>
      <c r="D20" s="31" t="s">
        <v>25</v>
      </c>
      <c r="E20" s="32">
        <v>200</v>
      </c>
      <c r="F20" s="41">
        <f>1479.1-33.4</f>
        <v>1445.6999999999998</v>
      </c>
      <c r="G20" s="105">
        <f>1627.4-26.26</f>
        <v>1601.14</v>
      </c>
      <c r="H20" s="29"/>
    </row>
    <row r="21" spans="1:8" ht="12.75">
      <c r="A21" s="18">
        <f t="shared" si="0"/>
        <v>16</v>
      </c>
      <c r="B21" s="30" t="s">
        <v>27</v>
      </c>
      <c r="C21" s="31" t="s">
        <v>18</v>
      </c>
      <c r="D21" s="31" t="s">
        <v>25</v>
      </c>
      <c r="E21" s="32">
        <v>800</v>
      </c>
      <c r="F21" s="41">
        <v>0</v>
      </c>
      <c r="G21" s="105">
        <v>0</v>
      </c>
      <c r="H21" s="29"/>
    </row>
    <row r="22" spans="1:8" ht="12.75">
      <c r="A22" s="18">
        <f t="shared" si="0"/>
        <v>17</v>
      </c>
      <c r="B22" s="35" t="s">
        <v>28</v>
      </c>
      <c r="C22" s="20" t="s">
        <v>29</v>
      </c>
      <c r="D22" s="31"/>
      <c r="E22" s="32"/>
      <c r="F22" s="40">
        <f>+F23</f>
        <v>132</v>
      </c>
      <c r="G22" s="106">
        <f>G23</f>
        <v>132</v>
      </c>
      <c r="H22" s="29"/>
    </row>
    <row r="23" spans="1:8" ht="24">
      <c r="A23" s="18">
        <f t="shared" si="0"/>
        <v>18</v>
      </c>
      <c r="B23" s="25" t="s">
        <v>30</v>
      </c>
      <c r="C23" s="31" t="s">
        <v>29</v>
      </c>
      <c r="D23" s="20" t="s">
        <v>31</v>
      </c>
      <c r="E23" s="32"/>
      <c r="F23" s="40">
        <f>F24</f>
        <v>132</v>
      </c>
      <c r="G23" s="106">
        <f>G24</f>
        <v>132</v>
      </c>
      <c r="H23" s="29"/>
    </row>
    <row r="24" spans="1:8" ht="12.75">
      <c r="A24" s="18">
        <f t="shared" si="0"/>
        <v>19</v>
      </c>
      <c r="B24" s="30" t="s">
        <v>27</v>
      </c>
      <c r="C24" s="31" t="s">
        <v>29</v>
      </c>
      <c r="D24" s="31" t="s">
        <v>31</v>
      </c>
      <c r="E24" s="32">
        <v>800</v>
      </c>
      <c r="F24" s="41">
        <v>132</v>
      </c>
      <c r="G24" s="105">
        <v>132</v>
      </c>
      <c r="H24" s="29"/>
    </row>
    <row r="25" spans="1:8" ht="30">
      <c r="A25" s="18">
        <v>1</v>
      </c>
      <c r="B25" s="36" t="s">
        <v>32</v>
      </c>
      <c r="C25" s="31"/>
      <c r="D25" s="31"/>
      <c r="E25" s="32"/>
      <c r="F25" s="40">
        <f>F26+F66+F73+F79+F85+F89+F102+F109+F118+F122</f>
        <v>126775.19999999998</v>
      </c>
      <c r="G25" s="71">
        <f>G26+G66+G73+G79+G85+G89+G102+G109+G118+G122</f>
        <v>131743.56</v>
      </c>
      <c r="H25" s="37"/>
    </row>
    <row r="26" spans="1:8" ht="15">
      <c r="A26" s="18">
        <f t="shared" si="0"/>
        <v>2</v>
      </c>
      <c r="B26" s="38" t="s">
        <v>8</v>
      </c>
      <c r="C26" s="20" t="s">
        <v>9</v>
      </c>
      <c r="D26" s="31"/>
      <c r="E26" s="32"/>
      <c r="F26" s="40">
        <f>F27+F39+F42</f>
        <v>36444.74</v>
      </c>
      <c r="G26" s="71">
        <f>G27+G39+G42</f>
        <v>40434.7</v>
      </c>
      <c r="H26" s="37"/>
    </row>
    <row r="27" spans="1:8" ht="24.75">
      <c r="A27" s="18">
        <f t="shared" si="0"/>
        <v>3</v>
      </c>
      <c r="B27" s="35" t="s">
        <v>33</v>
      </c>
      <c r="C27" s="20" t="s">
        <v>34</v>
      </c>
      <c r="D27" s="20" t="s">
        <v>12</v>
      </c>
      <c r="E27" s="26"/>
      <c r="F27" s="40">
        <f>F28+F31</f>
        <v>31861.44</v>
      </c>
      <c r="G27" s="46">
        <f>G28+G31+G36</f>
        <v>33051</v>
      </c>
      <c r="H27" s="28"/>
    </row>
    <row r="28" spans="1:8" ht="15">
      <c r="A28" s="18">
        <f t="shared" si="0"/>
        <v>4</v>
      </c>
      <c r="B28" s="35" t="s">
        <v>35</v>
      </c>
      <c r="C28" s="20" t="s">
        <v>34</v>
      </c>
      <c r="D28" s="20" t="s">
        <v>36</v>
      </c>
      <c r="E28" s="26"/>
      <c r="F28" s="43">
        <f>F29</f>
        <v>1937.8</v>
      </c>
      <c r="G28" s="46">
        <f>G29</f>
        <v>2015.1</v>
      </c>
      <c r="H28" s="28"/>
    </row>
    <row r="29" spans="1:8" ht="15">
      <c r="A29" s="18">
        <f t="shared" si="0"/>
        <v>5</v>
      </c>
      <c r="B29" s="35" t="s">
        <v>37</v>
      </c>
      <c r="C29" s="20" t="s">
        <v>34</v>
      </c>
      <c r="D29" s="20" t="s">
        <v>38</v>
      </c>
      <c r="E29" s="26"/>
      <c r="F29" s="60">
        <f>F30</f>
        <v>1937.8</v>
      </c>
      <c r="G29" s="105">
        <f>G30</f>
        <v>2015.1</v>
      </c>
      <c r="H29" s="29"/>
    </row>
    <row r="30" spans="1:8" ht="24">
      <c r="A30" s="18">
        <f t="shared" si="0"/>
        <v>6</v>
      </c>
      <c r="B30" s="39" t="s">
        <v>15</v>
      </c>
      <c r="C30" s="31" t="s">
        <v>34</v>
      </c>
      <c r="D30" s="31" t="s">
        <v>38</v>
      </c>
      <c r="E30" s="32">
        <v>100</v>
      </c>
      <c r="F30" s="40">
        <v>1937.8</v>
      </c>
      <c r="G30" s="105">
        <v>2015.1</v>
      </c>
      <c r="H30" s="29"/>
    </row>
    <row r="31" spans="1:8" ht="15">
      <c r="A31" s="18">
        <f t="shared" si="0"/>
        <v>7</v>
      </c>
      <c r="B31" s="25" t="s">
        <v>39</v>
      </c>
      <c r="C31" s="20" t="s">
        <v>34</v>
      </c>
      <c r="D31" s="20"/>
      <c r="E31" s="26"/>
      <c r="F31" s="43">
        <f>F32+F36</f>
        <v>29923.64</v>
      </c>
      <c r="G31" s="46">
        <f>G32</f>
        <v>26815.1</v>
      </c>
      <c r="H31" s="29"/>
    </row>
    <row r="32" spans="1:8" ht="18.75" customHeight="1">
      <c r="A32" s="18">
        <f t="shared" si="0"/>
        <v>8</v>
      </c>
      <c r="B32" s="35" t="s">
        <v>40</v>
      </c>
      <c r="C32" s="20" t="s">
        <v>34</v>
      </c>
      <c r="D32" s="20" t="s">
        <v>41</v>
      </c>
      <c r="E32" s="32"/>
      <c r="F32" s="40">
        <f>F33+F34+F35</f>
        <v>25864.9</v>
      </c>
      <c r="G32" s="46">
        <f>G33+G34+G35</f>
        <v>26815.1</v>
      </c>
      <c r="H32" s="34"/>
    </row>
    <row r="33" spans="1:8" ht="24">
      <c r="A33" s="18">
        <f t="shared" si="0"/>
        <v>9</v>
      </c>
      <c r="B33" s="39" t="s">
        <v>15</v>
      </c>
      <c r="C33" s="31" t="s">
        <v>34</v>
      </c>
      <c r="D33" s="31" t="s">
        <v>41</v>
      </c>
      <c r="E33" s="32">
        <v>100</v>
      </c>
      <c r="F33" s="41">
        <f>19765.2+1859.3</f>
        <v>21624.5</v>
      </c>
      <c r="G33" s="105">
        <f>20554.1+1859.3</f>
        <v>22413.399999999998</v>
      </c>
      <c r="H33" s="29"/>
    </row>
    <row r="34" spans="1:8" ht="22.5" customHeight="1">
      <c r="A34" s="18">
        <f t="shared" si="0"/>
        <v>10</v>
      </c>
      <c r="B34" s="39" t="s">
        <v>42</v>
      </c>
      <c r="C34" s="31" t="s">
        <v>34</v>
      </c>
      <c r="D34" s="31" t="s">
        <v>41</v>
      </c>
      <c r="E34" s="32">
        <v>200</v>
      </c>
      <c r="F34" s="41">
        <v>4225.4</v>
      </c>
      <c r="G34" s="105">
        <v>4386.7</v>
      </c>
      <c r="H34" s="42"/>
    </row>
    <row r="35" spans="1:8" ht="12.75">
      <c r="A35" s="18">
        <f t="shared" si="0"/>
        <v>11</v>
      </c>
      <c r="B35" s="39" t="s">
        <v>27</v>
      </c>
      <c r="C35" s="31" t="s">
        <v>34</v>
      </c>
      <c r="D35" s="31" t="s">
        <v>41</v>
      </c>
      <c r="E35" s="32">
        <v>800</v>
      </c>
      <c r="F35" s="41">
        <v>15</v>
      </c>
      <c r="G35" s="105">
        <v>15</v>
      </c>
      <c r="H35" s="42"/>
    </row>
    <row r="36" spans="1:10" ht="24">
      <c r="A36" s="18">
        <f t="shared" si="0"/>
        <v>12</v>
      </c>
      <c r="B36" s="35" t="s">
        <v>43</v>
      </c>
      <c r="C36" s="20" t="s">
        <v>34</v>
      </c>
      <c r="D36" s="20" t="s">
        <v>44</v>
      </c>
      <c r="E36" s="26"/>
      <c r="F36" s="40">
        <f>F37+F38</f>
        <v>4058.74</v>
      </c>
      <c r="G36" s="106">
        <f>G37+G38</f>
        <v>4220.8</v>
      </c>
      <c r="H36" s="42"/>
      <c r="I36" s="67"/>
      <c r="J36" s="67"/>
    </row>
    <row r="37" spans="1:10" ht="24">
      <c r="A37" s="18">
        <f t="shared" si="0"/>
        <v>13</v>
      </c>
      <c r="B37" s="39" t="s">
        <v>15</v>
      </c>
      <c r="C37" s="31" t="s">
        <v>34</v>
      </c>
      <c r="D37" s="31" t="s">
        <v>44</v>
      </c>
      <c r="E37" s="32">
        <v>100</v>
      </c>
      <c r="F37" s="41">
        <v>3798.04</v>
      </c>
      <c r="G37" s="105">
        <v>3949.6</v>
      </c>
      <c r="H37" s="42"/>
      <c r="I37" s="68"/>
      <c r="J37" s="68"/>
    </row>
    <row r="38" spans="1:10" ht="24">
      <c r="A38" s="18">
        <f t="shared" si="0"/>
        <v>14</v>
      </c>
      <c r="B38" s="39" t="s">
        <v>42</v>
      </c>
      <c r="C38" s="31" t="s">
        <v>34</v>
      </c>
      <c r="D38" s="31" t="s">
        <v>44</v>
      </c>
      <c r="E38" s="32">
        <v>200</v>
      </c>
      <c r="F38" s="41">
        <v>260.7</v>
      </c>
      <c r="G38" s="105">
        <v>271.2</v>
      </c>
      <c r="H38" s="42"/>
      <c r="I38" s="69"/>
      <c r="J38" s="70"/>
    </row>
    <row r="39" spans="1:8" ht="15">
      <c r="A39" s="18">
        <f t="shared" si="0"/>
        <v>15</v>
      </c>
      <c r="B39" s="25" t="s">
        <v>45</v>
      </c>
      <c r="C39" s="20" t="s">
        <v>46</v>
      </c>
      <c r="D39" s="20"/>
      <c r="E39" s="26"/>
      <c r="F39" s="43">
        <f>F41</f>
        <v>10</v>
      </c>
      <c r="G39" s="46">
        <f>G40</f>
        <v>10</v>
      </c>
      <c r="H39" s="34"/>
    </row>
    <row r="40" spans="1:8" ht="15">
      <c r="A40" s="18">
        <f t="shared" si="0"/>
        <v>16</v>
      </c>
      <c r="B40" s="25" t="s">
        <v>47</v>
      </c>
      <c r="C40" s="20" t="s">
        <v>46</v>
      </c>
      <c r="D40" s="20" t="s">
        <v>48</v>
      </c>
      <c r="E40" s="26"/>
      <c r="F40" s="43">
        <f>F41</f>
        <v>10</v>
      </c>
      <c r="G40" s="106">
        <f>G41</f>
        <v>10</v>
      </c>
      <c r="H40" s="29"/>
    </row>
    <row r="41" spans="1:8" ht="15">
      <c r="A41" s="18">
        <f t="shared" si="0"/>
        <v>17</v>
      </c>
      <c r="B41" s="30" t="s">
        <v>27</v>
      </c>
      <c r="C41" s="31" t="s">
        <v>46</v>
      </c>
      <c r="D41" s="31" t="s">
        <v>48</v>
      </c>
      <c r="E41" s="32">
        <v>800</v>
      </c>
      <c r="F41" s="44">
        <v>10</v>
      </c>
      <c r="G41" s="86">
        <v>10</v>
      </c>
      <c r="H41" s="28"/>
    </row>
    <row r="42" spans="1:8" ht="15">
      <c r="A42" s="18">
        <f t="shared" si="0"/>
        <v>18</v>
      </c>
      <c r="B42" s="25" t="s">
        <v>28</v>
      </c>
      <c r="C42" s="20" t="s">
        <v>29</v>
      </c>
      <c r="D42" s="20" t="s">
        <v>12</v>
      </c>
      <c r="E42" s="26"/>
      <c r="F42" s="43">
        <f>F45+F56+F58+F60+F62+F43+F64+F47+F49+F51+F53</f>
        <v>4573.3</v>
      </c>
      <c r="G42" s="46">
        <f>G45+G56+G58+G60+G62+G43+G64+G47+G49+G51+G53</f>
        <v>7373.7</v>
      </c>
      <c r="H42" s="28"/>
    </row>
    <row r="43" spans="1:9" ht="24.75">
      <c r="A43" s="18">
        <f t="shared" si="0"/>
        <v>19</v>
      </c>
      <c r="B43" s="35" t="s">
        <v>49</v>
      </c>
      <c r="C43" s="20" t="s">
        <v>29</v>
      </c>
      <c r="D43" s="20" t="s">
        <v>50</v>
      </c>
      <c r="E43" s="32"/>
      <c r="F43" s="43">
        <f>F44</f>
        <v>9.6</v>
      </c>
      <c r="G43" s="79">
        <f>G44</f>
        <v>10</v>
      </c>
      <c r="H43" s="47"/>
      <c r="I43" s="64"/>
    </row>
    <row r="44" spans="1:8" ht="15">
      <c r="A44" s="18">
        <f t="shared" si="0"/>
        <v>20</v>
      </c>
      <c r="B44" s="30" t="s">
        <v>26</v>
      </c>
      <c r="C44" s="31" t="s">
        <v>29</v>
      </c>
      <c r="D44" s="31" t="s">
        <v>50</v>
      </c>
      <c r="E44" s="32">
        <v>200</v>
      </c>
      <c r="F44" s="41">
        <v>9.6</v>
      </c>
      <c r="G44" s="86">
        <v>10</v>
      </c>
      <c r="H44" s="28"/>
    </row>
    <row r="45" spans="1:8" ht="12.75">
      <c r="A45" s="18">
        <f t="shared" si="0"/>
        <v>21</v>
      </c>
      <c r="B45" s="25" t="s">
        <v>51</v>
      </c>
      <c r="C45" s="31" t="s">
        <v>29</v>
      </c>
      <c r="D45" s="20" t="s">
        <v>52</v>
      </c>
      <c r="E45" s="32"/>
      <c r="F45" s="40">
        <f>F46</f>
        <v>100</v>
      </c>
      <c r="G45" s="71">
        <f>G46</f>
        <v>100</v>
      </c>
      <c r="H45" s="48"/>
    </row>
    <row r="46" spans="1:8" ht="12.75">
      <c r="A46" s="18">
        <f t="shared" si="0"/>
        <v>22</v>
      </c>
      <c r="B46" s="30" t="s">
        <v>26</v>
      </c>
      <c r="C46" s="31" t="s">
        <v>29</v>
      </c>
      <c r="D46" s="31" t="s">
        <v>52</v>
      </c>
      <c r="E46" s="32">
        <v>200</v>
      </c>
      <c r="F46" s="41">
        <v>100</v>
      </c>
      <c r="G46" s="105">
        <v>100</v>
      </c>
      <c r="H46" s="29"/>
    </row>
    <row r="47" spans="1:8" ht="24">
      <c r="A47" s="18">
        <f t="shared" si="0"/>
        <v>23</v>
      </c>
      <c r="B47" s="35" t="s">
        <v>53</v>
      </c>
      <c r="C47" s="20" t="s">
        <v>29</v>
      </c>
      <c r="D47" s="20" t="s">
        <v>54</v>
      </c>
      <c r="E47" s="32"/>
      <c r="F47" s="41">
        <f>F48</f>
        <v>100</v>
      </c>
      <c r="G47" s="105">
        <f>G48</f>
        <v>100</v>
      </c>
      <c r="H47" s="29"/>
    </row>
    <row r="48" spans="1:8" ht="12.75">
      <c r="A48" s="18">
        <f t="shared" si="0"/>
        <v>24</v>
      </c>
      <c r="B48" s="39" t="s">
        <v>26</v>
      </c>
      <c r="C48" s="31" t="s">
        <v>29</v>
      </c>
      <c r="D48" s="31" t="s">
        <v>54</v>
      </c>
      <c r="E48" s="32">
        <v>200</v>
      </c>
      <c r="F48" s="41">
        <v>100</v>
      </c>
      <c r="G48" s="105">
        <v>100</v>
      </c>
      <c r="H48" s="29"/>
    </row>
    <row r="49" spans="1:8" ht="24">
      <c r="A49" s="18">
        <f t="shared" si="0"/>
        <v>25</v>
      </c>
      <c r="B49" s="49" t="s">
        <v>55</v>
      </c>
      <c r="C49" s="50" t="s">
        <v>29</v>
      </c>
      <c r="D49" s="50" t="s">
        <v>56</v>
      </c>
      <c r="E49" s="51"/>
      <c r="F49" s="52">
        <f>F50</f>
        <v>26</v>
      </c>
      <c r="G49" s="53">
        <f>G50</f>
        <v>26</v>
      </c>
      <c r="H49" s="29"/>
    </row>
    <row r="50" spans="1:8" ht="12.75">
      <c r="A50" s="18">
        <f t="shared" si="0"/>
        <v>26</v>
      </c>
      <c r="B50" s="54" t="s">
        <v>26</v>
      </c>
      <c r="C50" s="55" t="s">
        <v>29</v>
      </c>
      <c r="D50" s="55" t="s">
        <v>56</v>
      </c>
      <c r="E50" s="56">
        <v>200</v>
      </c>
      <c r="F50" s="125">
        <v>26</v>
      </c>
      <c r="G50" s="126">
        <v>26</v>
      </c>
      <c r="H50" s="29"/>
    </row>
    <row r="51" spans="1:8" ht="48">
      <c r="A51" s="18">
        <f t="shared" si="0"/>
        <v>27</v>
      </c>
      <c r="B51" s="49" t="s">
        <v>57</v>
      </c>
      <c r="C51" s="50" t="s">
        <v>29</v>
      </c>
      <c r="D51" s="50" t="s">
        <v>58</v>
      </c>
      <c r="E51" s="51"/>
      <c r="F51" s="52">
        <f>F52</f>
        <v>31</v>
      </c>
      <c r="G51" s="53">
        <f>G52</f>
        <v>31</v>
      </c>
      <c r="H51" s="29"/>
    </row>
    <row r="52" spans="1:8" ht="12.75">
      <c r="A52" s="18">
        <f t="shared" si="0"/>
        <v>28</v>
      </c>
      <c r="B52" s="54" t="s">
        <v>26</v>
      </c>
      <c r="C52" s="55" t="s">
        <v>29</v>
      </c>
      <c r="D52" s="55" t="s">
        <v>58</v>
      </c>
      <c r="E52" s="56">
        <v>200</v>
      </c>
      <c r="F52" s="41">
        <v>31</v>
      </c>
      <c r="G52" s="57">
        <v>31</v>
      </c>
      <c r="H52" s="29"/>
    </row>
    <row r="53" spans="1:8" ht="24">
      <c r="A53" s="112">
        <f t="shared" si="0"/>
        <v>29</v>
      </c>
      <c r="B53" s="113" t="s">
        <v>159</v>
      </c>
      <c r="C53" s="20" t="s">
        <v>29</v>
      </c>
      <c r="D53" s="20" t="s">
        <v>160</v>
      </c>
      <c r="E53" s="94"/>
      <c r="F53" s="115">
        <f>F55+F54</f>
        <v>386.7</v>
      </c>
      <c r="G53" s="71">
        <v>386.7</v>
      </c>
      <c r="H53" s="29"/>
    </row>
    <row r="54" spans="1:8" ht="24">
      <c r="A54" s="112">
        <f t="shared" si="0"/>
        <v>30</v>
      </c>
      <c r="B54" s="39" t="s">
        <v>15</v>
      </c>
      <c r="C54" s="31" t="s">
        <v>29</v>
      </c>
      <c r="D54" s="31" t="s">
        <v>160</v>
      </c>
      <c r="E54" s="94">
        <v>100</v>
      </c>
      <c r="F54" s="127">
        <v>386.7</v>
      </c>
      <c r="G54" s="57">
        <v>386.7</v>
      </c>
      <c r="H54" s="29"/>
    </row>
    <row r="55" spans="1:8" ht="12.75">
      <c r="A55" s="112">
        <f t="shared" si="0"/>
        <v>31</v>
      </c>
      <c r="B55" s="114" t="s">
        <v>94</v>
      </c>
      <c r="C55" s="31" t="s">
        <v>29</v>
      </c>
      <c r="D55" s="31" t="s">
        <v>160</v>
      </c>
      <c r="E55" s="94">
        <v>200</v>
      </c>
      <c r="F55" s="127"/>
      <c r="G55" s="57"/>
      <c r="H55" s="29"/>
    </row>
    <row r="56" spans="1:8" ht="24.75">
      <c r="A56" s="18">
        <f>A52+1</f>
        <v>29</v>
      </c>
      <c r="B56" s="35" t="s">
        <v>59</v>
      </c>
      <c r="C56" s="20" t="s">
        <v>29</v>
      </c>
      <c r="D56" s="20" t="s">
        <v>60</v>
      </c>
      <c r="E56" s="32"/>
      <c r="F56" s="43">
        <f>F57</f>
        <v>800</v>
      </c>
      <c r="G56" s="46">
        <f>G57</f>
        <v>800</v>
      </c>
      <c r="H56" s="34"/>
    </row>
    <row r="57" spans="1:8" ht="12.75">
      <c r="A57" s="18">
        <f t="shared" si="0"/>
        <v>30</v>
      </c>
      <c r="B57" s="39" t="s">
        <v>26</v>
      </c>
      <c r="C57" s="31" t="s">
        <v>29</v>
      </c>
      <c r="D57" s="31" t="s">
        <v>60</v>
      </c>
      <c r="E57" s="32">
        <v>200</v>
      </c>
      <c r="F57" s="41">
        <v>800</v>
      </c>
      <c r="G57" s="105">
        <v>800</v>
      </c>
      <c r="H57" s="29"/>
    </row>
    <row r="58" spans="1:8" ht="36">
      <c r="A58" s="18">
        <f t="shared" si="0"/>
        <v>31</v>
      </c>
      <c r="B58" s="58" t="s">
        <v>61</v>
      </c>
      <c r="C58" s="20" t="s">
        <v>29</v>
      </c>
      <c r="D58" s="20" t="s">
        <v>62</v>
      </c>
      <c r="E58" s="32"/>
      <c r="F58" s="43">
        <f>F59</f>
        <v>500</v>
      </c>
      <c r="G58" s="46">
        <f>G59</f>
        <v>500</v>
      </c>
      <c r="H58" s="59"/>
    </row>
    <row r="59" spans="1:8" ht="12.75">
      <c r="A59" s="18">
        <f t="shared" si="0"/>
        <v>32</v>
      </c>
      <c r="B59" s="39" t="s">
        <v>26</v>
      </c>
      <c r="C59" s="31" t="s">
        <v>29</v>
      </c>
      <c r="D59" s="31" t="s">
        <v>62</v>
      </c>
      <c r="E59" s="32">
        <v>200</v>
      </c>
      <c r="F59" s="41">
        <v>500</v>
      </c>
      <c r="G59" s="105">
        <v>500</v>
      </c>
      <c r="H59" s="29"/>
    </row>
    <row r="60" spans="1:8" ht="24">
      <c r="A60" s="18">
        <f t="shared" si="0"/>
        <v>33</v>
      </c>
      <c r="B60" s="58" t="s">
        <v>63</v>
      </c>
      <c r="C60" s="20" t="s">
        <v>29</v>
      </c>
      <c r="D60" s="20" t="s">
        <v>64</v>
      </c>
      <c r="E60" s="32"/>
      <c r="F60" s="43">
        <f>F61</f>
        <v>0</v>
      </c>
      <c r="G60" s="46">
        <f>G61</f>
        <v>0</v>
      </c>
      <c r="H60" s="59"/>
    </row>
    <row r="61" spans="1:8" ht="15">
      <c r="A61" s="18">
        <f t="shared" si="0"/>
        <v>34</v>
      </c>
      <c r="B61" s="39" t="s">
        <v>26</v>
      </c>
      <c r="C61" s="31" t="s">
        <v>29</v>
      </c>
      <c r="D61" s="31" t="s">
        <v>64</v>
      </c>
      <c r="E61" s="32">
        <v>200</v>
      </c>
      <c r="F61" s="60">
        <v>0</v>
      </c>
      <c r="G61" s="86">
        <v>0</v>
      </c>
      <c r="H61" s="59"/>
    </row>
    <row r="62" spans="1:8" ht="60.75">
      <c r="A62" s="18">
        <f t="shared" si="0"/>
        <v>35</v>
      </c>
      <c r="B62" s="35" t="s">
        <v>65</v>
      </c>
      <c r="C62" s="20" t="s">
        <v>29</v>
      </c>
      <c r="D62" s="20" t="s">
        <v>66</v>
      </c>
      <c r="E62" s="26"/>
      <c r="F62" s="43">
        <f>F63</f>
        <v>20</v>
      </c>
      <c r="G62" s="46">
        <f>G63</f>
        <v>20</v>
      </c>
      <c r="H62" s="59"/>
    </row>
    <row r="63" spans="1:8" ht="15">
      <c r="A63" s="18">
        <f t="shared" si="0"/>
        <v>36</v>
      </c>
      <c r="B63" s="39" t="s">
        <v>26</v>
      </c>
      <c r="C63" s="31" t="s">
        <v>29</v>
      </c>
      <c r="D63" s="31" t="s">
        <v>66</v>
      </c>
      <c r="E63" s="32">
        <v>200</v>
      </c>
      <c r="F63" s="60">
        <v>20</v>
      </c>
      <c r="G63" s="86">
        <v>20</v>
      </c>
      <c r="H63" s="59"/>
    </row>
    <row r="64" spans="1:8" ht="15">
      <c r="A64" s="18">
        <f t="shared" si="0"/>
        <v>37</v>
      </c>
      <c r="B64" s="61" t="s">
        <v>67</v>
      </c>
      <c r="C64" s="62" t="s">
        <v>29</v>
      </c>
      <c r="D64" s="62" t="s">
        <v>68</v>
      </c>
      <c r="E64" s="63"/>
      <c r="F64" s="107">
        <f>F65</f>
        <v>2600</v>
      </c>
      <c r="G64" s="108">
        <f>G65</f>
        <v>5400</v>
      </c>
      <c r="H64" s="59"/>
    </row>
    <row r="65" spans="1:8" ht="15">
      <c r="A65" s="18">
        <f t="shared" si="0"/>
        <v>38</v>
      </c>
      <c r="B65" s="30" t="s">
        <v>27</v>
      </c>
      <c r="C65" s="31" t="s">
        <v>29</v>
      </c>
      <c r="D65" s="31" t="s">
        <v>68</v>
      </c>
      <c r="E65" s="32">
        <v>800</v>
      </c>
      <c r="F65" s="60">
        <v>2600</v>
      </c>
      <c r="G65" s="86">
        <v>5400</v>
      </c>
      <c r="H65" s="59"/>
    </row>
    <row r="66" spans="1:8" ht="15">
      <c r="A66" s="18">
        <f t="shared" si="0"/>
        <v>39</v>
      </c>
      <c r="B66" s="25" t="s">
        <v>69</v>
      </c>
      <c r="C66" s="20" t="s">
        <v>70</v>
      </c>
      <c r="D66" s="20"/>
      <c r="E66" s="26"/>
      <c r="F66" s="43">
        <f>F67+F70</f>
        <v>450</v>
      </c>
      <c r="G66" s="46">
        <f>G67+G70</f>
        <v>450</v>
      </c>
      <c r="H66" s="59"/>
    </row>
    <row r="67" spans="1:8" ht="15">
      <c r="A67" s="18">
        <f t="shared" si="0"/>
        <v>40</v>
      </c>
      <c r="B67" s="25" t="s">
        <v>71</v>
      </c>
      <c r="C67" s="20" t="s">
        <v>72</v>
      </c>
      <c r="D67" s="20" t="s">
        <v>12</v>
      </c>
      <c r="E67" s="26"/>
      <c r="F67" s="43">
        <f>F68</f>
        <v>200</v>
      </c>
      <c r="G67" s="46">
        <f>G68</f>
        <v>200</v>
      </c>
      <c r="H67" s="59"/>
    </row>
    <row r="68" spans="1:8" ht="72">
      <c r="A68" s="18">
        <f t="shared" si="0"/>
        <v>41</v>
      </c>
      <c r="B68" s="58" t="s">
        <v>73</v>
      </c>
      <c r="C68" s="20" t="s">
        <v>72</v>
      </c>
      <c r="D68" s="31" t="s">
        <v>74</v>
      </c>
      <c r="E68" s="32"/>
      <c r="F68" s="60">
        <f>F69</f>
        <v>200</v>
      </c>
      <c r="G68" s="46">
        <f>G69</f>
        <v>200</v>
      </c>
      <c r="H68" s="59"/>
    </row>
    <row r="69" spans="1:8" ht="15">
      <c r="A69" s="18">
        <f t="shared" si="0"/>
        <v>42</v>
      </c>
      <c r="B69" s="30" t="s">
        <v>26</v>
      </c>
      <c r="C69" s="31" t="s">
        <v>72</v>
      </c>
      <c r="D69" s="31" t="s">
        <v>75</v>
      </c>
      <c r="E69" s="32">
        <v>200</v>
      </c>
      <c r="F69" s="41">
        <v>200</v>
      </c>
      <c r="G69" s="86">
        <v>200</v>
      </c>
      <c r="H69" s="28"/>
    </row>
    <row r="70" spans="1:8" ht="24.75">
      <c r="A70" s="18">
        <f t="shared" si="0"/>
        <v>43</v>
      </c>
      <c r="B70" s="49" t="s">
        <v>76</v>
      </c>
      <c r="C70" s="50" t="s">
        <v>77</v>
      </c>
      <c r="D70" s="50"/>
      <c r="E70" s="51"/>
      <c r="F70" s="40">
        <f>F71</f>
        <v>250</v>
      </c>
      <c r="G70" s="71">
        <f>G71</f>
        <v>250</v>
      </c>
      <c r="H70" s="28"/>
    </row>
    <row r="71" spans="1:8" ht="72">
      <c r="A71" s="18">
        <f t="shared" si="0"/>
        <v>44</v>
      </c>
      <c r="B71" s="72" t="s">
        <v>73</v>
      </c>
      <c r="C71" s="55" t="s">
        <v>77</v>
      </c>
      <c r="D71" s="55" t="s">
        <v>74</v>
      </c>
      <c r="E71" s="56"/>
      <c r="F71" s="41">
        <f>F72</f>
        <v>250</v>
      </c>
      <c r="G71" s="57">
        <f>G72</f>
        <v>250</v>
      </c>
      <c r="H71" s="28"/>
    </row>
    <row r="72" spans="1:8" ht="15">
      <c r="A72" s="18">
        <f t="shared" si="0"/>
        <v>45</v>
      </c>
      <c r="B72" s="54" t="s">
        <v>26</v>
      </c>
      <c r="C72" s="55" t="s">
        <v>77</v>
      </c>
      <c r="D72" s="55" t="s">
        <v>75</v>
      </c>
      <c r="E72" s="56">
        <v>200</v>
      </c>
      <c r="F72" s="41">
        <v>250</v>
      </c>
      <c r="G72" s="46">
        <v>250</v>
      </c>
      <c r="H72" s="28"/>
    </row>
    <row r="73" spans="1:8" ht="15">
      <c r="A73" s="18">
        <f t="shared" si="0"/>
        <v>46</v>
      </c>
      <c r="B73" s="35" t="s">
        <v>78</v>
      </c>
      <c r="C73" s="20" t="s">
        <v>79</v>
      </c>
      <c r="D73" s="20"/>
      <c r="E73" s="26"/>
      <c r="F73" s="40">
        <f>F74+F77</f>
        <v>108.2</v>
      </c>
      <c r="G73" s="71">
        <f>G74+G77</f>
        <v>108.2</v>
      </c>
      <c r="H73" s="34"/>
    </row>
    <row r="74" spans="1:8" ht="12.75">
      <c r="A74" s="18">
        <f t="shared" si="0"/>
        <v>47</v>
      </c>
      <c r="B74" s="35" t="s">
        <v>80</v>
      </c>
      <c r="C74" s="20" t="s">
        <v>81</v>
      </c>
      <c r="D74" s="20"/>
      <c r="E74" s="26"/>
      <c r="F74" s="41">
        <f>F75</f>
        <v>108.2</v>
      </c>
      <c r="G74" s="57">
        <f>G75</f>
        <v>108.2</v>
      </c>
      <c r="H74" s="29"/>
    </row>
    <row r="75" spans="1:8" ht="36">
      <c r="A75" s="18">
        <f t="shared" si="0"/>
        <v>48</v>
      </c>
      <c r="B75" s="35" t="s">
        <v>82</v>
      </c>
      <c r="C75" s="20" t="s">
        <v>81</v>
      </c>
      <c r="D75" s="20" t="s">
        <v>83</v>
      </c>
      <c r="E75" s="26"/>
      <c r="F75" s="109">
        <f>F76</f>
        <v>108.2</v>
      </c>
      <c r="G75" s="106">
        <f>G76</f>
        <v>108.2</v>
      </c>
      <c r="H75" s="29"/>
    </row>
    <row r="76" spans="1:8" ht="12.75">
      <c r="A76" s="18">
        <f t="shared" si="0"/>
        <v>49</v>
      </c>
      <c r="B76" s="39" t="s">
        <v>26</v>
      </c>
      <c r="C76" s="31" t="s">
        <v>81</v>
      </c>
      <c r="D76" s="31" t="s">
        <v>83</v>
      </c>
      <c r="E76" s="32">
        <v>200</v>
      </c>
      <c r="F76" s="41">
        <v>108.2</v>
      </c>
      <c r="G76" s="105">
        <v>108.2</v>
      </c>
      <c r="H76" s="29"/>
    </row>
    <row r="77" spans="1:8" ht="24">
      <c r="A77" s="18">
        <f t="shared" si="0"/>
        <v>50</v>
      </c>
      <c r="B77" s="35" t="s">
        <v>84</v>
      </c>
      <c r="C77" s="20" t="s">
        <v>85</v>
      </c>
      <c r="D77" s="20" t="s">
        <v>54</v>
      </c>
      <c r="E77" s="26"/>
      <c r="F77" s="40">
        <f>F78</f>
        <v>0</v>
      </c>
      <c r="G77" s="106">
        <f>G78</f>
        <v>0</v>
      </c>
      <c r="H77" s="29"/>
    </row>
    <row r="78" spans="1:8" ht="12.75">
      <c r="A78" s="18">
        <f t="shared" si="0"/>
        <v>51</v>
      </c>
      <c r="B78" s="39" t="s">
        <v>26</v>
      </c>
      <c r="C78" s="31" t="s">
        <v>85</v>
      </c>
      <c r="D78" s="31" t="s">
        <v>54</v>
      </c>
      <c r="E78" s="32">
        <v>200</v>
      </c>
      <c r="F78" s="41">
        <v>0</v>
      </c>
      <c r="G78" s="105">
        <v>0</v>
      </c>
      <c r="H78" s="29"/>
    </row>
    <row r="79" spans="1:8" ht="12.75">
      <c r="A79" s="18">
        <f t="shared" si="0"/>
        <v>52</v>
      </c>
      <c r="B79" s="73" t="s">
        <v>86</v>
      </c>
      <c r="C79" s="20" t="s">
        <v>87</v>
      </c>
      <c r="D79" s="20"/>
      <c r="E79" s="26"/>
      <c r="F79" s="40">
        <f aca="true" t="shared" si="1" ref="F79:G81">F80</f>
        <v>39866.759999999995</v>
      </c>
      <c r="G79" s="71">
        <f t="shared" si="1"/>
        <v>39481.96</v>
      </c>
      <c r="H79" s="29"/>
    </row>
    <row r="80" spans="1:8" ht="12.75">
      <c r="A80" s="18">
        <f t="shared" si="0"/>
        <v>53</v>
      </c>
      <c r="B80" s="25" t="s">
        <v>88</v>
      </c>
      <c r="C80" s="20" t="s">
        <v>89</v>
      </c>
      <c r="D80" s="74" t="s">
        <v>12</v>
      </c>
      <c r="E80" s="26"/>
      <c r="F80" s="40">
        <f>F81+F83</f>
        <v>39866.759999999995</v>
      </c>
      <c r="G80" s="40">
        <f>G81+G83</f>
        <v>39481.96</v>
      </c>
      <c r="H80" s="29"/>
    </row>
    <row r="81" spans="1:8" ht="24">
      <c r="A81" s="18">
        <f t="shared" si="0"/>
        <v>54</v>
      </c>
      <c r="B81" s="75" t="s">
        <v>90</v>
      </c>
      <c r="C81" s="31" t="s">
        <v>89</v>
      </c>
      <c r="D81" s="31" t="s">
        <v>91</v>
      </c>
      <c r="E81" s="32"/>
      <c r="F81" s="60">
        <f t="shared" si="1"/>
        <v>29866.76</v>
      </c>
      <c r="G81" s="105">
        <f t="shared" si="1"/>
        <v>29481.96</v>
      </c>
      <c r="H81" s="29"/>
    </row>
    <row r="82" spans="1:8" ht="15">
      <c r="A82" s="18">
        <f aca="true" t="shared" si="2" ref="A82:A89">A81+1</f>
        <v>55</v>
      </c>
      <c r="B82" s="30" t="s">
        <v>26</v>
      </c>
      <c r="C82" s="31" t="s">
        <v>89</v>
      </c>
      <c r="D82" s="31" t="s">
        <v>91</v>
      </c>
      <c r="E82" s="32">
        <v>200</v>
      </c>
      <c r="F82" s="60">
        <f>27353.46+2900-386.7</f>
        <v>29866.76</v>
      </c>
      <c r="G82" s="86">
        <f>29868.66-386.7</f>
        <v>29481.96</v>
      </c>
      <c r="H82" s="28"/>
    </row>
    <row r="83" spans="1:9" ht="36.75">
      <c r="A83" s="18">
        <f t="shared" si="2"/>
        <v>56</v>
      </c>
      <c r="B83" s="76" t="s">
        <v>92</v>
      </c>
      <c r="C83" s="50" t="s">
        <v>89</v>
      </c>
      <c r="D83" s="55" t="s">
        <v>93</v>
      </c>
      <c r="E83" s="31"/>
      <c r="F83" s="60">
        <f>F84</f>
        <v>10000</v>
      </c>
      <c r="G83" s="60">
        <f>G84</f>
        <v>10000</v>
      </c>
      <c r="H83" s="45"/>
      <c r="I83" s="28"/>
    </row>
    <row r="84" spans="1:8" ht="15">
      <c r="A84" s="18">
        <f t="shared" si="2"/>
        <v>57</v>
      </c>
      <c r="B84" s="54" t="s">
        <v>94</v>
      </c>
      <c r="C84" s="55" t="s">
        <v>89</v>
      </c>
      <c r="D84" s="55" t="s">
        <v>93</v>
      </c>
      <c r="E84" s="32"/>
      <c r="F84" s="60">
        <v>10000</v>
      </c>
      <c r="G84" s="60">
        <v>10000</v>
      </c>
      <c r="H84" s="28"/>
    </row>
    <row r="85" spans="1:8" ht="15">
      <c r="A85" s="18">
        <f t="shared" si="2"/>
        <v>58</v>
      </c>
      <c r="B85" s="25" t="s">
        <v>95</v>
      </c>
      <c r="C85" s="77" t="s">
        <v>96</v>
      </c>
      <c r="D85" s="31"/>
      <c r="E85" s="32"/>
      <c r="F85" s="40">
        <f aca="true" t="shared" si="3" ref="F85:G87">F86</f>
        <v>100</v>
      </c>
      <c r="G85" s="71">
        <f t="shared" si="3"/>
        <v>100</v>
      </c>
      <c r="H85" s="34"/>
    </row>
    <row r="86" spans="1:8" ht="12.75">
      <c r="A86" s="18">
        <f t="shared" si="2"/>
        <v>59</v>
      </c>
      <c r="B86" s="25" t="s">
        <v>97</v>
      </c>
      <c r="C86" s="20" t="s">
        <v>98</v>
      </c>
      <c r="D86" s="31"/>
      <c r="E86" s="32"/>
      <c r="F86" s="41">
        <f t="shared" si="3"/>
        <v>100</v>
      </c>
      <c r="G86" s="57">
        <f t="shared" si="3"/>
        <v>100</v>
      </c>
      <c r="H86" s="48"/>
    </row>
    <row r="87" spans="1:8" ht="24">
      <c r="A87" s="18">
        <f t="shared" si="2"/>
        <v>60</v>
      </c>
      <c r="B87" s="75" t="s">
        <v>99</v>
      </c>
      <c r="C87" s="20" t="s">
        <v>98</v>
      </c>
      <c r="D87" s="20" t="s">
        <v>100</v>
      </c>
      <c r="E87" s="32"/>
      <c r="F87" s="40">
        <f t="shared" si="3"/>
        <v>100</v>
      </c>
      <c r="G87" s="71">
        <f t="shared" si="3"/>
        <v>100</v>
      </c>
      <c r="H87" s="48"/>
    </row>
    <row r="88" spans="1:8" ht="12.75">
      <c r="A88" s="18">
        <f t="shared" si="2"/>
        <v>61</v>
      </c>
      <c r="B88" s="30" t="s">
        <v>26</v>
      </c>
      <c r="C88" s="20" t="s">
        <v>98</v>
      </c>
      <c r="D88" s="31" t="s">
        <v>100</v>
      </c>
      <c r="E88" s="32">
        <v>200</v>
      </c>
      <c r="F88" s="41">
        <v>100</v>
      </c>
      <c r="G88" s="57">
        <v>100</v>
      </c>
      <c r="H88" s="48"/>
    </row>
    <row r="89" spans="1:8" ht="12.75">
      <c r="A89" s="18">
        <f t="shared" si="2"/>
        <v>62</v>
      </c>
      <c r="B89" s="25" t="s">
        <v>101</v>
      </c>
      <c r="C89" s="20" t="s">
        <v>102</v>
      </c>
      <c r="D89" s="20"/>
      <c r="E89" s="26"/>
      <c r="F89" s="78">
        <f>F90+F94+F97</f>
        <v>1133</v>
      </c>
      <c r="G89" s="79">
        <f>G90+G94+G97</f>
        <v>1133</v>
      </c>
      <c r="H89" s="48"/>
    </row>
    <row r="90" spans="1:8" ht="12.75">
      <c r="A90" s="18">
        <f aca="true" t="shared" si="4" ref="A90:A128">A89+1</f>
        <v>63</v>
      </c>
      <c r="B90" s="25" t="s">
        <v>103</v>
      </c>
      <c r="C90" s="20" t="s">
        <v>104</v>
      </c>
      <c r="D90" s="20"/>
      <c r="E90" s="80"/>
      <c r="F90" s="78">
        <f>F92</f>
        <v>100</v>
      </c>
      <c r="G90" s="79">
        <f>G92</f>
        <v>100</v>
      </c>
      <c r="H90" s="48"/>
    </row>
    <row r="91" spans="1:8" ht="12.75">
      <c r="A91" s="18">
        <f t="shared" si="4"/>
        <v>64</v>
      </c>
      <c r="B91" s="81" t="s">
        <v>105</v>
      </c>
      <c r="C91" s="31" t="s">
        <v>104</v>
      </c>
      <c r="D91" s="31"/>
      <c r="E91" s="82"/>
      <c r="F91" s="44">
        <f>F92</f>
        <v>100</v>
      </c>
      <c r="G91" s="83">
        <f>G92</f>
        <v>100</v>
      </c>
      <c r="H91" s="48"/>
    </row>
    <row r="92" spans="1:8" ht="48">
      <c r="A92" s="18">
        <f t="shared" si="4"/>
        <v>65</v>
      </c>
      <c r="B92" s="84" t="s">
        <v>106</v>
      </c>
      <c r="C92" s="20" t="s">
        <v>104</v>
      </c>
      <c r="D92" s="20" t="s">
        <v>107</v>
      </c>
      <c r="E92" s="82"/>
      <c r="F92" s="44">
        <f>F93</f>
        <v>100</v>
      </c>
      <c r="G92" s="83">
        <f>G93</f>
        <v>100</v>
      </c>
      <c r="H92" s="85"/>
    </row>
    <row r="93" spans="1:8" ht="12.75">
      <c r="A93" s="18">
        <f t="shared" si="4"/>
        <v>66</v>
      </c>
      <c r="B93" s="30" t="s">
        <v>26</v>
      </c>
      <c r="C93" s="31" t="s">
        <v>104</v>
      </c>
      <c r="D93" s="31" t="s">
        <v>107</v>
      </c>
      <c r="E93" s="82" t="s">
        <v>108</v>
      </c>
      <c r="F93" s="44">
        <v>100</v>
      </c>
      <c r="G93" s="83">
        <v>100</v>
      </c>
      <c r="H93" s="85"/>
    </row>
    <row r="94" spans="1:8" ht="15">
      <c r="A94" s="18">
        <f t="shared" si="4"/>
        <v>67</v>
      </c>
      <c r="B94" s="25" t="s">
        <v>109</v>
      </c>
      <c r="C94" s="20" t="s">
        <v>110</v>
      </c>
      <c r="D94" s="20" t="s">
        <v>12</v>
      </c>
      <c r="E94" s="26"/>
      <c r="F94" s="43">
        <f>F95</f>
        <v>800</v>
      </c>
      <c r="G94" s="79">
        <f>G95</f>
        <v>800</v>
      </c>
      <c r="H94" s="47"/>
    </row>
    <row r="95" spans="1:8" ht="24">
      <c r="A95" s="18">
        <f t="shared" si="4"/>
        <v>68</v>
      </c>
      <c r="B95" s="75" t="s">
        <v>111</v>
      </c>
      <c r="C95" s="20" t="s">
        <v>110</v>
      </c>
      <c r="D95" s="20"/>
      <c r="E95" s="32"/>
      <c r="F95" s="60">
        <f>F96</f>
        <v>800</v>
      </c>
      <c r="G95" s="86">
        <f>G96</f>
        <v>800</v>
      </c>
      <c r="H95" s="48"/>
    </row>
    <row r="96" spans="1:8" ht="15">
      <c r="A96" s="18">
        <f t="shared" si="4"/>
        <v>69</v>
      </c>
      <c r="B96" s="30" t="s">
        <v>26</v>
      </c>
      <c r="C96" s="31" t="s">
        <v>110</v>
      </c>
      <c r="D96" s="31" t="s">
        <v>112</v>
      </c>
      <c r="E96" s="32">
        <v>200</v>
      </c>
      <c r="F96" s="41">
        <v>800</v>
      </c>
      <c r="G96" s="86">
        <v>800</v>
      </c>
      <c r="H96" s="28"/>
    </row>
    <row r="97" spans="1:8" ht="15">
      <c r="A97" s="18">
        <f t="shared" si="4"/>
        <v>70</v>
      </c>
      <c r="B97" s="87" t="s">
        <v>113</v>
      </c>
      <c r="C97" s="20" t="s">
        <v>114</v>
      </c>
      <c r="D97" s="20"/>
      <c r="E97" s="26"/>
      <c r="F97" s="40">
        <f>F98+F100</f>
        <v>233</v>
      </c>
      <c r="G97" s="46">
        <f>G98+G100</f>
        <v>233</v>
      </c>
      <c r="H97" s="34"/>
    </row>
    <row r="98" spans="1:8" ht="24">
      <c r="A98" s="18">
        <f t="shared" si="4"/>
        <v>71</v>
      </c>
      <c r="B98" s="75" t="s">
        <v>111</v>
      </c>
      <c r="C98" s="20" t="s">
        <v>114</v>
      </c>
      <c r="D98" s="20" t="s">
        <v>112</v>
      </c>
      <c r="E98" s="26"/>
      <c r="F98" s="40">
        <f>F99</f>
        <v>200</v>
      </c>
      <c r="G98" s="71">
        <f>G99</f>
        <v>200</v>
      </c>
      <c r="H98" s="48"/>
    </row>
    <row r="99" spans="1:8" ht="12.75">
      <c r="A99" s="18">
        <f t="shared" si="4"/>
        <v>72</v>
      </c>
      <c r="B99" s="88" t="s">
        <v>26</v>
      </c>
      <c r="C99" s="31" t="s">
        <v>114</v>
      </c>
      <c r="D99" s="31" t="s">
        <v>112</v>
      </c>
      <c r="E99" s="32">
        <v>200</v>
      </c>
      <c r="F99" s="41">
        <v>200</v>
      </c>
      <c r="G99" s="57">
        <v>200</v>
      </c>
      <c r="H99" s="48"/>
    </row>
    <row r="100" spans="1:8" ht="24">
      <c r="A100" s="18">
        <f t="shared" si="4"/>
        <v>73</v>
      </c>
      <c r="B100" s="58" t="s">
        <v>63</v>
      </c>
      <c r="C100" s="20" t="s">
        <v>114</v>
      </c>
      <c r="D100" s="20" t="s">
        <v>64</v>
      </c>
      <c r="E100" s="26"/>
      <c r="F100" s="40">
        <f>F101</f>
        <v>33</v>
      </c>
      <c r="G100" s="71">
        <f>G101</f>
        <v>33</v>
      </c>
      <c r="H100" s="48"/>
    </row>
    <row r="101" spans="1:8" ht="12.75">
      <c r="A101" s="18">
        <f t="shared" si="4"/>
        <v>74</v>
      </c>
      <c r="B101" s="39" t="s">
        <v>26</v>
      </c>
      <c r="C101" s="31" t="s">
        <v>114</v>
      </c>
      <c r="D101" s="31" t="s">
        <v>64</v>
      </c>
      <c r="E101" s="32">
        <v>200</v>
      </c>
      <c r="F101" s="41">
        <v>33</v>
      </c>
      <c r="G101" s="57">
        <v>33</v>
      </c>
      <c r="H101" s="48"/>
    </row>
    <row r="102" spans="1:8" ht="15">
      <c r="A102" s="18">
        <f t="shared" si="4"/>
        <v>75</v>
      </c>
      <c r="B102" s="25" t="s">
        <v>115</v>
      </c>
      <c r="C102" s="20" t="s">
        <v>116</v>
      </c>
      <c r="D102" s="20" t="s">
        <v>12</v>
      </c>
      <c r="E102" s="26"/>
      <c r="F102" s="43">
        <f>F103+F106</f>
        <v>11000</v>
      </c>
      <c r="G102" s="46">
        <f>G103+G106</f>
        <v>11000</v>
      </c>
      <c r="H102" s="48"/>
    </row>
    <row r="103" spans="1:8" ht="15">
      <c r="A103" s="18">
        <f t="shared" si="4"/>
        <v>76</v>
      </c>
      <c r="B103" s="25" t="s">
        <v>117</v>
      </c>
      <c r="C103" s="20" t="s">
        <v>118</v>
      </c>
      <c r="D103" s="20"/>
      <c r="E103" s="26"/>
      <c r="F103" s="43">
        <f>F104</f>
        <v>10000</v>
      </c>
      <c r="G103" s="46">
        <f>G104</f>
        <v>10000</v>
      </c>
      <c r="H103" s="48"/>
    </row>
    <row r="104" spans="1:8" ht="24">
      <c r="A104" s="18">
        <f t="shared" si="4"/>
        <v>77</v>
      </c>
      <c r="B104" s="89" t="s">
        <v>119</v>
      </c>
      <c r="C104" s="20" t="s">
        <v>118</v>
      </c>
      <c r="D104" s="20" t="s">
        <v>120</v>
      </c>
      <c r="E104" s="26"/>
      <c r="F104" s="43">
        <f>F105</f>
        <v>10000</v>
      </c>
      <c r="G104" s="46">
        <f>G105</f>
        <v>10000</v>
      </c>
      <c r="H104" s="28"/>
    </row>
    <row r="105" spans="1:8" ht="15">
      <c r="A105" s="18">
        <f t="shared" si="4"/>
        <v>78</v>
      </c>
      <c r="B105" s="30" t="s">
        <v>26</v>
      </c>
      <c r="C105" s="31" t="s">
        <v>118</v>
      </c>
      <c r="D105" s="31" t="s">
        <v>120</v>
      </c>
      <c r="E105" s="32">
        <v>200</v>
      </c>
      <c r="F105" s="41">
        <v>10000</v>
      </c>
      <c r="G105" s="57">
        <v>10000</v>
      </c>
      <c r="H105" s="28"/>
    </row>
    <row r="106" spans="1:8" ht="15">
      <c r="A106" s="18">
        <f t="shared" si="4"/>
        <v>79</v>
      </c>
      <c r="B106" s="25" t="s">
        <v>121</v>
      </c>
      <c r="C106" s="20" t="s">
        <v>122</v>
      </c>
      <c r="D106" s="31"/>
      <c r="E106" s="32"/>
      <c r="F106" s="40">
        <f>F107</f>
        <v>1000</v>
      </c>
      <c r="G106" s="46">
        <f>G107</f>
        <v>1000</v>
      </c>
      <c r="H106" s="34"/>
    </row>
    <row r="107" spans="1:8" ht="24">
      <c r="A107" s="18">
        <f t="shared" si="4"/>
        <v>80</v>
      </c>
      <c r="B107" s="90" t="s">
        <v>123</v>
      </c>
      <c r="C107" s="20" t="s">
        <v>122</v>
      </c>
      <c r="D107" s="20" t="s">
        <v>124</v>
      </c>
      <c r="E107" s="32"/>
      <c r="F107" s="52">
        <f>F108</f>
        <v>1000</v>
      </c>
      <c r="G107" s="53">
        <f>G108</f>
        <v>1000</v>
      </c>
      <c r="H107" s="29"/>
    </row>
    <row r="108" spans="1:8" ht="12.75">
      <c r="A108" s="18">
        <f t="shared" si="4"/>
        <v>81</v>
      </c>
      <c r="B108" s="30" t="s">
        <v>26</v>
      </c>
      <c r="C108" s="31" t="s">
        <v>122</v>
      </c>
      <c r="D108" s="31" t="s">
        <v>124</v>
      </c>
      <c r="E108" s="32">
        <v>200</v>
      </c>
      <c r="F108" s="125">
        <v>1000</v>
      </c>
      <c r="G108" s="128">
        <v>1000</v>
      </c>
      <c r="H108" s="29"/>
    </row>
    <row r="109" spans="1:8" ht="15">
      <c r="A109" s="18">
        <f t="shared" si="4"/>
        <v>82</v>
      </c>
      <c r="B109" s="25" t="s">
        <v>125</v>
      </c>
      <c r="C109" s="20" t="s">
        <v>126</v>
      </c>
      <c r="D109" s="20"/>
      <c r="E109" s="26"/>
      <c r="F109" s="52">
        <f>F110+F113</f>
        <v>34172.5</v>
      </c>
      <c r="G109" s="53">
        <f>G110+G113</f>
        <v>35535.7</v>
      </c>
      <c r="H109" s="34"/>
    </row>
    <row r="110" spans="1:8" ht="12.75">
      <c r="A110" s="18">
        <f t="shared" si="4"/>
        <v>83</v>
      </c>
      <c r="B110" s="91" t="s">
        <v>127</v>
      </c>
      <c r="C110" s="20" t="s">
        <v>128</v>
      </c>
      <c r="D110" s="31"/>
      <c r="E110" s="32"/>
      <c r="F110" s="52">
        <f>F111</f>
        <v>558.4</v>
      </c>
      <c r="G110" s="53">
        <f>G111</f>
        <v>580.6</v>
      </c>
      <c r="H110" s="47"/>
    </row>
    <row r="111" spans="1:8" ht="24">
      <c r="A111" s="18">
        <f t="shared" si="4"/>
        <v>84</v>
      </c>
      <c r="B111" s="30" t="s">
        <v>129</v>
      </c>
      <c r="C111" s="20" t="s">
        <v>128</v>
      </c>
      <c r="D111" s="20" t="s">
        <v>130</v>
      </c>
      <c r="E111" s="26"/>
      <c r="F111" s="52">
        <f>F112</f>
        <v>558.4</v>
      </c>
      <c r="G111" s="53">
        <f>G112</f>
        <v>580.6</v>
      </c>
      <c r="H111" s="47"/>
    </row>
    <row r="112" spans="1:8" ht="12.75">
      <c r="A112" s="18">
        <f t="shared" si="4"/>
        <v>85</v>
      </c>
      <c r="B112" s="30" t="s">
        <v>131</v>
      </c>
      <c r="C112" s="31" t="s">
        <v>128</v>
      </c>
      <c r="D112" s="31" t="s">
        <v>130</v>
      </c>
      <c r="E112" s="32">
        <v>300</v>
      </c>
      <c r="F112" s="125">
        <v>558.4</v>
      </c>
      <c r="G112" s="128">
        <v>580.6</v>
      </c>
      <c r="H112" s="37"/>
    </row>
    <row r="113" spans="1:8" ht="15">
      <c r="A113" s="18">
        <f t="shared" si="4"/>
        <v>86</v>
      </c>
      <c r="B113" s="25" t="s">
        <v>132</v>
      </c>
      <c r="C113" s="20" t="s">
        <v>133</v>
      </c>
      <c r="D113" s="20" t="s">
        <v>12</v>
      </c>
      <c r="E113" s="26"/>
      <c r="F113" s="43">
        <f>F114+F116</f>
        <v>33614.1</v>
      </c>
      <c r="G113" s="46">
        <f>G114+G116</f>
        <v>34955.1</v>
      </c>
      <c r="H113" s="29"/>
    </row>
    <row r="114" spans="1:9" ht="24.75">
      <c r="A114" s="18">
        <f t="shared" si="4"/>
        <v>87</v>
      </c>
      <c r="B114" s="25" t="s">
        <v>134</v>
      </c>
      <c r="C114" s="92" t="s">
        <v>133</v>
      </c>
      <c r="D114" s="20" t="s">
        <v>135</v>
      </c>
      <c r="E114" s="26"/>
      <c r="F114" s="43">
        <f>F115</f>
        <v>19213.2</v>
      </c>
      <c r="G114" s="106">
        <f>G115</f>
        <v>19980.3</v>
      </c>
      <c r="H114" s="93"/>
      <c r="I114" s="68"/>
    </row>
    <row r="115" spans="1:9" ht="15">
      <c r="A115" s="18">
        <f t="shared" si="4"/>
        <v>88</v>
      </c>
      <c r="B115" s="30" t="s">
        <v>136</v>
      </c>
      <c r="C115" s="94" t="s">
        <v>133</v>
      </c>
      <c r="D115" s="31" t="s">
        <v>135</v>
      </c>
      <c r="E115" s="32">
        <v>300</v>
      </c>
      <c r="F115" s="41">
        <v>19213.2</v>
      </c>
      <c r="G115" s="86">
        <v>19980.3</v>
      </c>
      <c r="H115" s="95"/>
      <c r="I115" s="70"/>
    </row>
    <row r="116" spans="1:9" ht="24.75">
      <c r="A116" s="18">
        <f t="shared" si="4"/>
        <v>89</v>
      </c>
      <c r="B116" s="25" t="s">
        <v>137</v>
      </c>
      <c r="C116" s="92" t="s">
        <v>133</v>
      </c>
      <c r="D116" s="20" t="s">
        <v>138</v>
      </c>
      <c r="E116" s="26"/>
      <c r="F116" s="43">
        <f>F117</f>
        <v>14400.9</v>
      </c>
      <c r="G116" s="46">
        <f>G117</f>
        <v>14974.8</v>
      </c>
      <c r="H116" s="96"/>
      <c r="I116" s="68"/>
    </row>
    <row r="117" spans="1:9" ht="12.75">
      <c r="A117" s="18">
        <f t="shared" si="4"/>
        <v>90</v>
      </c>
      <c r="B117" s="39" t="s">
        <v>139</v>
      </c>
      <c r="C117" s="94" t="s">
        <v>133</v>
      </c>
      <c r="D117" s="31" t="s">
        <v>138</v>
      </c>
      <c r="E117" s="32">
        <v>300</v>
      </c>
      <c r="F117" s="129">
        <v>14400.9</v>
      </c>
      <c r="G117" s="130">
        <v>14974.8</v>
      </c>
      <c r="H117" s="93"/>
      <c r="I117" s="68"/>
    </row>
    <row r="118" spans="1:9" ht="15">
      <c r="A118" s="18">
        <f t="shared" si="4"/>
        <v>91</v>
      </c>
      <c r="B118" s="25" t="s">
        <v>140</v>
      </c>
      <c r="C118" s="20" t="s">
        <v>141</v>
      </c>
      <c r="D118" s="20"/>
      <c r="E118" s="26"/>
      <c r="F118" s="40">
        <f>F119</f>
        <v>0</v>
      </c>
      <c r="G118" s="46">
        <f>G119</f>
        <v>0</v>
      </c>
      <c r="H118" s="95"/>
      <c r="I118" s="70"/>
    </row>
    <row r="119" spans="1:10" ht="15">
      <c r="A119" s="18">
        <f t="shared" si="4"/>
        <v>92</v>
      </c>
      <c r="B119" s="25" t="s">
        <v>142</v>
      </c>
      <c r="C119" s="20" t="s">
        <v>143</v>
      </c>
      <c r="D119" s="20" t="s">
        <v>12</v>
      </c>
      <c r="E119" s="26"/>
      <c r="F119" s="60">
        <f>F120</f>
        <v>0</v>
      </c>
      <c r="G119" s="105">
        <v>0</v>
      </c>
      <c r="H119" s="29"/>
      <c r="J119" s="64"/>
    </row>
    <row r="120" spans="1:10" ht="60">
      <c r="A120" s="18">
        <f t="shared" si="4"/>
        <v>93</v>
      </c>
      <c r="B120" s="75" t="s">
        <v>144</v>
      </c>
      <c r="C120" s="20" t="s">
        <v>143</v>
      </c>
      <c r="D120" s="20" t="s">
        <v>145</v>
      </c>
      <c r="E120" s="32"/>
      <c r="F120" s="43">
        <f>F121</f>
        <v>0</v>
      </c>
      <c r="G120" s="106">
        <f>G121</f>
        <v>0</v>
      </c>
      <c r="H120" s="29"/>
      <c r="J120" s="64"/>
    </row>
    <row r="121" spans="1:10" ht="15">
      <c r="A121" s="18">
        <f t="shared" si="4"/>
        <v>94</v>
      </c>
      <c r="B121" s="30" t="s">
        <v>26</v>
      </c>
      <c r="C121" s="31" t="s">
        <v>143</v>
      </c>
      <c r="D121" s="31" t="s">
        <v>145</v>
      </c>
      <c r="E121" s="32">
        <v>200</v>
      </c>
      <c r="F121" s="41">
        <v>0</v>
      </c>
      <c r="G121" s="86">
        <v>0</v>
      </c>
      <c r="H121" s="97"/>
      <c r="J121" s="64"/>
    </row>
    <row r="122" spans="1:10" ht="15">
      <c r="A122" s="18">
        <f t="shared" si="4"/>
        <v>95</v>
      </c>
      <c r="B122" s="25" t="s">
        <v>146</v>
      </c>
      <c r="C122" s="20" t="s">
        <v>147</v>
      </c>
      <c r="D122" s="20"/>
      <c r="E122" s="26"/>
      <c r="F122" s="40">
        <f>F123</f>
        <v>3500</v>
      </c>
      <c r="G122" s="46">
        <f>G123</f>
        <v>3500</v>
      </c>
      <c r="H122" s="59"/>
      <c r="J122" s="64"/>
    </row>
    <row r="123" spans="1:10" ht="15">
      <c r="A123" s="18">
        <f t="shared" si="4"/>
        <v>96</v>
      </c>
      <c r="B123" s="25" t="s">
        <v>148</v>
      </c>
      <c r="C123" s="20" t="s">
        <v>149</v>
      </c>
      <c r="D123" s="20" t="s">
        <v>12</v>
      </c>
      <c r="E123" s="26"/>
      <c r="F123" s="60">
        <f>F125+F127</f>
        <v>3500</v>
      </c>
      <c r="G123" s="105">
        <f>G124</f>
        <v>3500</v>
      </c>
      <c r="H123" s="29"/>
      <c r="J123" s="64"/>
    </row>
    <row r="124" spans="1:10" ht="60">
      <c r="A124" s="18">
        <f t="shared" si="4"/>
        <v>97</v>
      </c>
      <c r="B124" s="75" t="s">
        <v>150</v>
      </c>
      <c r="C124" s="20" t="s">
        <v>149</v>
      </c>
      <c r="D124" s="20"/>
      <c r="E124" s="26"/>
      <c r="F124" s="43">
        <f>F125+F127</f>
        <v>3500</v>
      </c>
      <c r="G124" s="106">
        <f>G125+G127</f>
        <v>3500</v>
      </c>
      <c r="H124" s="29"/>
      <c r="J124" s="64"/>
    </row>
    <row r="125" spans="1:10" ht="15">
      <c r="A125" s="18">
        <f t="shared" si="4"/>
        <v>98</v>
      </c>
      <c r="B125" s="89" t="s">
        <v>151</v>
      </c>
      <c r="C125" s="31" t="s">
        <v>149</v>
      </c>
      <c r="D125" s="20" t="s">
        <v>152</v>
      </c>
      <c r="E125" s="32"/>
      <c r="F125" s="60">
        <f>F126</f>
        <v>2000</v>
      </c>
      <c r="G125" s="46">
        <f>G126</f>
        <v>2000</v>
      </c>
      <c r="H125" s="97"/>
      <c r="J125" s="64"/>
    </row>
    <row r="126" spans="1:10" ht="15">
      <c r="A126" s="18">
        <f t="shared" si="4"/>
        <v>99</v>
      </c>
      <c r="B126" s="30" t="s">
        <v>26</v>
      </c>
      <c r="C126" s="31" t="s">
        <v>149</v>
      </c>
      <c r="D126" s="31" t="s">
        <v>152</v>
      </c>
      <c r="E126" s="32">
        <v>200</v>
      </c>
      <c r="F126" s="41">
        <v>2000</v>
      </c>
      <c r="G126" s="86">
        <v>2000</v>
      </c>
      <c r="H126" s="97"/>
      <c r="J126" s="64"/>
    </row>
    <row r="127" spans="1:10" ht="15">
      <c r="A127" s="18">
        <f t="shared" si="4"/>
        <v>100</v>
      </c>
      <c r="B127" s="25" t="s">
        <v>153</v>
      </c>
      <c r="C127" s="31" t="s">
        <v>149</v>
      </c>
      <c r="D127" s="20" t="s">
        <v>154</v>
      </c>
      <c r="E127" s="32"/>
      <c r="F127" s="40">
        <f>F128</f>
        <v>1500</v>
      </c>
      <c r="G127" s="46">
        <f>G128</f>
        <v>1500</v>
      </c>
      <c r="H127" s="59"/>
      <c r="J127" s="64"/>
    </row>
    <row r="128" spans="1:10" ht="12.75">
      <c r="A128" s="18">
        <f t="shared" si="4"/>
        <v>101</v>
      </c>
      <c r="B128" s="30" t="s">
        <v>26</v>
      </c>
      <c r="C128" s="31" t="s">
        <v>149</v>
      </c>
      <c r="D128" s="31" t="s">
        <v>154</v>
      </c>
      <c r="E128" s="32">
        <v>200</v>
      </c>
      <c r="F128" s="131">
        <v>1500</v>
      </c>
      <c r="G128" s="132">
        <v>1500</v>
      </c>
      <c r="H128" s="29"/>
      <c r="J128" s="64"/>
    </row>
    <row r="129" spans="1:8" ht="15" customHeight="1">
      <c r="A129" s="122" t="s">
        <v>155</v>
      </c>
      <c r="B129" s="123"/>
      <c r="C129" s="123"/>
      <c r="D129" s="123"/>
      <c r="E129" s="123"/>
      <c r="F129" s="133">
        <f>F6+F25</f>
        <v>135965.69999999998</v>
      </c>
      <c r="G129" s="133">
        <f>G6+G25</f>
        <v>141378.7</v>
      </c>
      <c r="H129" s="28"/>
    </row>
    <row r="131" spans="2:8" ht="12.75" customHeight="1">
      <c r="B131" s="98"/>
      <c r="F131" s="110"/>
      <c r="G131" s="110"/>
      <c r="H131" s="99"/>
    </row>
    <row r="132" spans="6:7" ht="12.75">
      <c r="F132" s="111"/>
      <c r="G132" s="111"/>
    </row>
    <row r="133" spans="6:7" ht="12.75">
      <c r="F133" s="110"/>
      <c r="G133" s="110"/>
    </row>
    <row r="134" spans="6:7" ht="12.75">
      <c r="F134" s="111"/>
      <c r="G134" s="111"/>
    </row>
    <row r="135" spans="6:7" ht="12.75">
      <c r="F135" s="110"/>
      <c r="G135" s="110"/>
    </row>
    <row r="136" ht="12.75">
      <c r="F136" s="110"/>
    </row>
    <row r="137" ht="12.75">
      <c r="F137" s="110"/>
    </row>
  </sheetData>
  <sheetProtection/>
  <mergeCells count="6">
    <mergeCell ref="A1:B1"/>
    <mergeCell ref="D1:G1"/>
    <mergeCell ref="C2:G2"/>
    <mergeCell ref="B3:G3"/>
    <mergeCell ref="H3:J3"/>
    <mergeCell ref="A129:E129"/>
  </mergeCells>
  <printOptions/>
  <pageMargins left="0.2362204724409449" right="0.2362204724409449" top="0.15748031496062992" bottom="0.15748031496062992" header="0.31496062992125984" footer="0.31496062992125984"/>
  <pageSetup horizontalDpi="600" verticalDpi="600" orientation="portrait" paperSize="9" scale="58" r:id="rId1"/>
  <rowBreaks count="1" manualBreakCount="1">
    <brk id="67" max="6" man="1"/>
  </rowBreaks>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2023-11-07T07:00:23Z</cp:lastPrinted>
  <dcterms:created xsi:type="dcterms:W3CDTF">2013-01-29T06:46:52Z</dcterms:created>
  <dcterms:modified xsi:type="dcterms:W3CDTF">2023-11-08T07:58:54Z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4C7AFAE6B133451B9EAADE0BCB204A19</vt:lpwstr>
  </property>
  <property fmtid="{D5CDD505-2E9C-101B-9397-08002B2CF9AE}" pid="3" name="KSOProductBuildVer">
    <vt:lpwstr>1049-11.2.0.11440</vt:lpwstr>
  </property>
</Properties>
</file>